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840" yWindow="315" windowWidth="19155" windowHeight="7770"/>
  </bookViews>
  <sheets>
    <sheet name="男子4チームﾘｰｸﾞ" sheetId="1" r:id="rId1"/>
  </sheets>
  <definedNames>
    <definedName name="_xlnm.Print_Area" localSheetId="0">男子4チームﾘｰｸﾞ!$B$1:$AR$43</definedName>
  </definedNames>
  <calcPr calcId="145621"/>
</workbook>
</file>

<file path=xl/calcChain.xml><?xml version="1.0" encoding="utf-8"?>
<calcChain xmlns="http://schemas.openxmlformats.org/spreadsheetml/2006/main">
  <c r="P28" i="1" l="1"/>
  <c r="P26" i="1"/>
  <c r="R29" i="1"/>
  <c r="R28" i="1"/>
  <c r="R26" i="1"/>
  <c r="R27" i="1"/>
  <c r="P27" i="1"/>
  <c r="L22" i="1"/>
  <c r="AJ43" i="1"/>
  <c r="AG43" i="1"/>
  <c r="AC43" i="1"/>
  <c r="Y43" i="1"/>
  <c r="AJ42" i="1"/>
  <c r="AG42" i="1"/>
  <c r="AC42" i="1"/>
  <c r="Y42" i="1"/>
  <c r="AJ41" i="1"/>
  <c r="AG41" i="1"/>
  <c r="AC41" i="1"/>
  <c r="Y41" i="1"/>
  <c r="AJ39" i="1"/>
  <c r="AG39" i="1"/>
  <c r="AC39" i="1"/>
  <c r="Y39" i="1"/>
  <c r="AJ38" i="1"/>
  <c r="AG38" i="1"/>
  <c r="AC38" i="1"/>
  <c r="Y38" i="1"/>
  <c r="AJ37" i="1"/>
  <c r="AG37" i="1"/>
  <c r="AC37" i="1"/>
  <c r="Y37" i="1"/>
  <c r="X33" i="1"/>
  <c r="V33" i="1"/>
  <c r="R33" i="1"/>
  <c r="P33" i="1"/>
  <c r="L33" i="1"/>
  <c r="J33" i="1"/>
  <c r="X32" i="1"/>
  <c r="V32" i="1"/>
  <c r="R32" i="1"/>
  <c r="P32" i="1"/>
  <c r="L32" i="1"/>
  <c r="J32" i="1"/>
  <c r="X31" i="1"/>
  <c r="V31" i="1"/>
  <c r="R31" i="1"/>
  <c r="P31" i="1"/>
  <c r="L31" i="1"/>
  <c r="AN30" i="1" s="1"/>
  <c r="J31" i="1"/>
  <c r="AL30" i="1" s="1"/>
  <c r="L28" i="1"/>
  <c r="J28" i="1"/>
  <c r="AE27" i="1"/>
  <c r="AA27" i="1"/>
  <c r="Y32" i="1" s="1"/>
  <c r="L27" i="1"/>
  <c r="J27" i="1"/>
  <c r="L26" i="1"/>
  <c r="AN25" i="1" s="1"/>
  <c r="J26" i="1"/>
  <c r="AL25" i="1" s="1"/>
  <c r="L23" i="1"/>
  <c r="J23" i="1"/>
  <c r="AE22" i="1"/>
  <c r="O32" i="1" s="1"/>
  <c r="N32" i="1" s="1"/>
  <c r="AA22" i="1"/>
  <c r="Z22" i="1" s="1"/>
  <c r="Y22" i="1"/>
  <c r="O27" i="1" s="1"/>
  <c r="N27" i="1" s="1"/>
  <c r="U22" i="1"/>
  <c r="S27" i="1" s="1"/>
  <c r="J22" i="1"/>
  <c r="L21" i="1"/>
  <c r="AN20" i="1" s="1"/>
  <c r="J21" i="1"/>
  <c r="AL20" i="1" s="1"/>
  <c r="AY19" i="1"/>
  <c r="AY18" i="1"/>
  <c r="AE17" i="1"/>
  <c r="I32" i="1" s="1"/>
  <c r="AA17" i="1"/>
  <c r="M32" i="1" s="1"/>
  <c r="Y17" i="1"/>
  <c r="I27" i="1" s="1"/>
  <c r="U17" i="1"/>
  <c r="M27" i="1" s="1"/>
  <c r="S17" i="1"/>
  <c r="AI17" i="1" s="1"/>
  <c r="O17" i="1"/>
  <c r="M22" i="1" s="1"/>
  <c r="AI22" i="1" s="1"/>
  <c r="AN15" i="1"/>
  <c r="AL15" i="1"/>
  <c r="Z11" i="1"/>
  <c r="T11" i="1"/>
  <c r="N11" i="1"/>
  <c r="H11" i="1"/>
  <c r="T22" i="1" l="1"/>
  <c r="U32" i="1"/>
  <c r="T32" i="1" s="1"/>
  <c r="AP20" i="1"/>
  <c r="AP25" i="1"/>
  <c r="AP30" i="1"/>
  <c r="AP15" i="1"/>
  <c r="T17" i="1"/>
  <c r="AI27" i="1"/>
  <c r="H27" i="1"/>
  <c r="AH27" i="1"/>
  <c r="H32" i="1"/>
  <c r="AG32" i="1" s="1"/>
  <c r="AH32" i="1"/>
  <c r="AF32" i="1"/>
  <c r="AH17" i="1"/>
  <c r="AJ15" i="1" s="1"/>
  <c r="I22" i="1"/>
  <c r="S32" i="1"/>
  <c r="AI32" i="1" s="1"/>
  <c r="N17" i="1"/>
  <c r="AF17" i="1" s="1"/>
  <c r="Z17" i="1"/>
  <c r="AG17" i="1" s="1"/>
  <c r="Z27" i="1"/>
  <c r="AG27" i="1" s="1"/>
  <c r="AJ25" i="1" l="1"/>
  <c r="H22" i="1"/>
  <c r="AG22" i="1" s="1"/>
  <c r="AH22" i="1"/>
  <c r="AJ20" i="1" s="1"/>
  <c r="AF22" i="1"/>
  <c r="AJ30" i="1"/>
  <c r="AF27" i="1"/>
  <c r="AT27" i="1" l="1"/>
  <c r="AT17" i="1"/>
  <c r="AT22" i="1"/>
  <c r="AT32" i="1"/>
  <c r="AU32" i="1" l="1"/>
  <c r="AU27" i="1"/>
  <c r="AU22" i="1"/>
  <c r="AR22" i="1" s="1"/>
  <c r="AU17" i="1"/>
  <c r="AR32" i="1" l="1"/>
  <c r="AR17" i="1"/>
  <c r="AR27" i="1"/>
  <c r="H40" i="1" l="1"/>
  <c r="H36" i="1"/>
  <c r="H42" i="1"/>
  <c r="H38" i="1"/>
</calcChain>
</file>

<file path=xl/sharedStrings.xml><?xml version="1.0" encoding="utf-8"?>
<sst xmlns="http://schemas.openxmlformats.org/spreadsheetml/2006/main" count="90" uniqueCount="34">
  <si>
    <t>会場</t>
    <rPh sb="0" eb="2">
      <t>カイジョウ</t>
    </rPh>
    <phoneticPr fontId="2"/>
  </si>
  <si>
    <t>勝 数</t>
    <rPh sb="0" eb="1">
      <t>カチ</t>
    </rPh>
    <rPh sb="2" eb="3">
      <t>スウ</t>
    </rPh>
    <phoneticPr fontId="2"/>
  </si>
  <si>
    <t>負 数</t>
    <rPh sb="0" eb="1">
      <t>マ</t>
    </rPh>
    <rPh sb="2" eb="3">
      <t>スウ</t>
    </rPh>
    <phoneticPr fontId="2"/>
  </si>
  <si>
    <t>勝セット</t>
    <rPh sb="0" eb="1">
      <t>カチ</t>
    </rPh>
    <phoneticPr fontId="2"/>
  </si>
  <si>
    <t>負セット</t>
    <rPh sb="0" eb="1">
      <t>マ</t>
    </rPh>
    <phoneticPr fontId="2"/>
  </si>
  <si>
    <t>セット率</t>
    <rPh sb="3" eb="4">
      <t>リツ</t>
    </rPh>
    <phoneticPr fontId="2"/>
  </si>
  <si>
    <t>得 点</t>
    <rPh sb="0" eb="1">
      <t>エ</t>
    </rPh>
    <rPh sb="2" eb="3">
      <t>テン</t>
    </rPh>
    <phoneticPr fontId="2"/>
  </si>
  <si>
    <t>失 点</t>
    <rPh sb="0" eb="1">
      <t>シツ</t>
    </rPh>
    <rPh sb="2" eb="3">
      <t>テン</t>
    </rPh>
    <phoneticPr fontId="2"/>
  </si>
  <si>
    <t>ポイント率</t>
    <rPh sb="4" eb="5">
      <t>リツ</t>
    </rPh>
    <phoneticPr fontId="2"/>
  </si>
  <si>
    <t>順 位</t>
    <rPh sb="0" eb="1">
      <t>ジュン</t>
    </rPh>
    <rPh sb="2" eb="3">
      <t>クライ</t>
    </rPh>
    <phoneticPr fontId="2"/>
  </si>
  <si>
    <t>-</t>
  </si>
  <si>
    <t>１位</t>
    <rPh sb="1" eb="2">
      <t>イ</t>
    </rPh>
    <phoneticPr fontId="2"/>
  </si>
  <si>
    <t>試合順</t>
    <rPh sb="0" eb="2">
      <t>シアイ</t>
    </rPh>
    <rPh sb="2" eb="3">
      <t>ジュン</t>
    </rPh>
    <phoneticPr fontId="2"/>
  </si>
  <si>
    <t>審判</t>
    <rPh sb="0" eb="2">
      <t>シンパン</t>
    </rPh>
    <phoneticPr fontId="2"/>
  </si>
  <si>
    <t>①</t>
    <phoneticPr fontId="2"/>
  </si>
  <si>
    <t>－</t>
    <phoneticPr fontId="2"/>
  </si>
  <si>
    <t>③</t>
    <phoneticPr fontId="2"/>
  </si>
  <si>
    <t>④</t>
    <phoneticPr fontId="2"/>
  </si>
  <si>
    <t>②</t>
    <phoneticPr fontId="2"/>
  </si>
  <si>
    <t>２位</t>
    <rPh sb="1" eb="2">
      <t>イ</t>
    </rPh>
    <phoneticPr fontId="2"/>
  </si>
  <si>
    <t>②</t>
    <phoneticPr fontId="2"/>
  </si>
  <si>
    <t>①</t>
    <phoneticPr fontId="2"/>
  </si>
  <si>
    <t>③</t>
    <phoneticPr fontId="2"/>
  </si>
  <si>
    <t>３位</t>
    <rPh sb="1" eb="2">
      <t>イ</t>
    </rPh>
    <phoneticPr fontId="2"/>
  </si>
  <si>
    <t>昼食</t>
    <rPh sb="0" eb="2">
      <t>チュウショク</t>
    </rPh>
    <phoneticPr fontId="2"/>
  </si>
  <si>
    <t>４位</t>
    <rPh sb="1" eb="2">
      <t>イ</t>
    </rPh>
    <phoneticPr fontId="2"/>
  </si>
  <si>
    <t>④</t>
    <phoneticPr fontId="2"/>
  </si>
  <si>
    <t>H３１ 佐野市春季総合バレーボール大会　中学男子の部</t>
    <rPh sb="4" eb="7">
      <t>サノシ</t>
    </rPh>
    <rPh sb="7" eb="9">
      <t>シュンキ</t>
    </rPh>
    <rPh sb="9" eb="11">
      <t>ソウゴウ</t>
    </rPh>
    <rPh sb="17" eb="19">
      <t>タイカイ</t>
    </rPh>
    <rPh sb="20" eb="22">
      <t>チュウガク</t>
    </rPh>
    <rPh sb="22" eb="24">
      <t>ダンシ</t>
    </rPh>
    <rPh sb="25" eb="26">
      <t>ブ</t>
    </rPh>
    <phoneticPr fontId="2"/>
  </si>
  <si>
    <t>アリーナたぬま</t>
    <phoneticPr fontId="2"/>
  </si>
  <si>
    <t>平成31年4月23日（土）</t>
    <rPh sb="0" eb="2">
      <t>ヘイセイ</t>
    </rPh>
    <rPh sb="4" eb="5">
      <t>ネン</t>
    </rPh>
    <rPh sb="6" eb="7">
      <t>ガツ</t>
    </rPh>
    <rPh sb="9" eb="10">
      <t>ヒ</t>
    </rPh>
    <rPh sb="11" eb="12">
      <t>ド</t>
    </rPh>
    <phoneticPr fontId="2"/>
  </si>
  <si>
    <t>葛　生</t>
    <rPh sb="0" eb="1">
      <t>クズ</t>
    </rPh>
    <rPh sb="2" eb="3">
      <t>セイ</t>
    </rPh>
    <phoneticPr fontId="2"/>
  </si>
  <si>
    <t>足利三</t>
    <rPh sb="0" eb="2">
      <t>アシカガ</t>
    </rPh>
    <rPh sb="2" eb="3">
      <t>サン</t>
    </rPh>
    <phoneticPr fontId="2"/>
  </si>
  <si>
    <t>佐野北</t>
    <rPh sb="0" eb="2">
      <t>サノ</t>
    </rPh>
    <rPh sb="2" eb="3">
      <t>キタ</t>
    </rPh>
    <phoneticPr fontId="2"/>
  </si>
  <si>
    <t>佐野南</t>
    <rPh sb="0" eb="2">
      <t>サノ</t>
    </rPh>
    <rPh sb="2" eb="3">
      <t>ミナミ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</si>
</sst>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"/>
  </numFmts>
  <fonts count="13" x14ac:knownFonts="1">
    <font>
      <sz val="11"/>
      <name val="ＭＳ Ｐゴシック"/>
      <family val="3"/>
      <charset val="128"/>
    </font>
    <font>
      <sz val="28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8"/>
      <color indexed="8"/>
      <name val="HG創英角ﾎﾟｯﾌﾟ体"/>
      <family val="3"/>
      <charset val="128"/>
    </font>
    <font>
      <sz val="11"/>
      <name val="HG丸ｺﾞｼｯｸM-PRO"/>
      <family val="3"/>
      <charset val="128"/>
    </font>
    <font>
      <sz val="28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0" fontId="5" fillId="0" borderId="0"/>
  </cellStyleXfs>
  <cellXfs count="153">
    <xf numFmtId="0" fontId="0" fillId="0" borderId="0" xfId="0"/>
    <xf numFmtId="0" fontId="1" fillId="0" borderId="0" xfId="0" applyFont="1" applyProtection="1"/>
    <xf numFmtId="0" fontId="0" fillId="0" borderId="0" xfId="0" applyAlignment="1" applyProtection="1"/>
    <xf numFmtId="0" fontId="0" fillId="0" borderId="0" xfId="0" applyFont="1" applyAlignment="1" applyProtection="1"/>
    <xf numFmtId="0" fontId="0" fillId="0" borderId="0" xfId="0" applyProtection="1"/>
    <xf numFmtId="0" fontId="0" fillId="0" borderId="0" xfId="0" applyBorder="1" applyProtection="1"/>
    <xf numFmtId="0" fontId="0" fillId="0" borderId="13" xfId="0" applyBorder="1" applyProtection="1"/>
    <xf numFmtId="0" fontId="0" fillId="0" borderId="27" xfId="0" applyBorder="1" applyProtection="1"/>
    <xf numFmtId="0" fontId="0" fillId="0" borderId="28" xfId="0" applyBorder="1" applyProtection="1"/>
    <xf numFmtId="0" fontId="0" fillId="0" borderId="29" xfId="0" applyBorder="1" applyProtection="1"/>
    <xf numFmtId="0" fontId="0" fillId="0" borderId="14" xfId="0" applyBorder="1" applyProtection="1"/>
    <xf numFmtId="0" fontId="0" fillId="0" borderId="31" xfId="0" applyBorder="1" applyProtection="1"/>
    <xf numFmtId="0" fontId="0" fillId="0" borderId="0" xfId="0" applyProtection="1">
      <protection hidden="1"/>
    </xf>
    <xf numFmtId="0" fontId="0" fillId="0" borderId="0" xfId="0" applyBorder="1" applyAlignment="1" applyProtection="1">
      <alignment horizontal="center"/>
    </xf>
    <xf numFmtId="0" fontId="0" fillId="0" borderId="15" xfId="0" applyBorder="1" applyProtection="1"/>
    <xf numFmtId="0" fontId="0" fillId="0" borderId="13" xfId="0" applyBorder="1" applyProtection="1"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0" borderId="15" xfId="0" applyBorder="1" applyProtection="1">
      <protection hidden="1"/>
    </xf>
    <xf numFmtId="0" fontId="0" fillId="0" borderId="14" xfId="0" applyBorder="1" applyProtection="1">
      <protection hidden="1"/>
    </xf>
    <xf numFmtId="0" fontId="0" fillId="0" borderId="31" xfId="0" applyBorder="1" applyAlignment="1" applyProtection="1">
      <alignment horizontal="center"/>
      <protection hidden="1"/>
    </xf>
    <xf numFmtId="0" fontId="0" fillId="0" borderId="0" xfId="0" applyBorder="1" applyAlignment="1" applyProtection="1"/>
    <xf numFmtId="0" fontId="0" fillId="0" borderId="18" xfId="0" applyBorder="1" applyProtection="1"/>
    <xf numFmtId="0" fontId="0" fillId="0" borderId="19" xfId="0" applyBorder="1" applyAlignment="1" applyProtection="1">
      <alignment horizontal="center"/>
    </xf>
    <xf numFmtId="0" fontId="0" fillId="0" borderId="19" xfId="0" applyBorder="1" applyProtection="1"/>
    <xf numFmtId="0" fontId="0" fillId="0" borderId="19" xfId="0" applyBorder="1" applyAlignment="1" applyProtection="1"/>
    <xf numFmtId="0" fontId="0" fillId="0" borderId="21" xfId="0" applyBorder="1" applyProtection="1"/>
    <xf numFmtId="0" fontId="0" fillId="0" borderId="20" xfId="0" applyBorder="1" applyProtection="1"/>
    <xf numFmtId="0" fontId="0" fillId="0" borderId="38" xfId="0" applyBorder="1" applyProtection="1"/>
    <xf numFmtId="0" fontId="0" fillId="0" borderId="0" xfId="0" applyFill="1" applyBorder="1" applyProtection="1"/>
    <xf numFmtId="0" fontId="0" fillId="0" borderId="0" xfId="0" applyBorder="1" applyProtection="1">
      <protection hidden="1"/>
    </xf>
    <xf numFmtId="0" fontId="0" fillId="0" borderId="16" xfId="0" applyBorder="1" applyProtection="1">
      <protection hidden="1"/>
    </xf>
    <xf numFmtId="0" fontId="0" fillId="0" borderId="28" xfId="0" applyBorder="1" applyAlignment="1" applyProtection="1">
      <alignment horizontal="center"/>
    </xf>
    <xf numFmtId="0" fontId="0" fillId="0" borderId="30" xfId="0" applyBorder="1" applyProtection="1"/>
    <xf numFmtId="0" fontId="0" fillId="0" borderId="39" xfId="0" applyBorder="1" applyProtection="1"/>
    <xf numFmtId="0" fontId="0" fillId="0" borderId="43" xfId="0" applyBorder="1" applyProtection="1"/>
    <xf numFmtId="0" fontId="0" fillId="0" borderId="43" xfId="0" applyBorder="1" applyAlignment="1" applyProtection="1">
      <alignment horizontal="center"/>
    </xf>
    <xf numFmtId="0" fontId="0" fillId="0" borderId="44" xfId="0" applyBorder="1" applyProtection="1"/>
    <xf numFmtId="0" fontId="0" fillId="0" borderId="47" xfId="0" applyBorder="1" applyProtection="1"/>
    <xf numFmtId="0" fontId="0" fillId="0" borderId="48" xfId="0" applyBorder="1" applyProtection="1"/>
    <xf numFmtId="0" fontId="0" fillId="0" borderId="49" xfId="0" applyBorder="1" applyProtection="1"/>
    <xf numFmtId="0" fontId="0" fillId="0" borderId="0" xfId="0" applyFont="1" applyProtection="1"/>
    <xf numFmtId="0" fontId="0" fillId="0" borderId="50" xfId="0" applyFont="1" applyBorder="1" applyProtection="1"/>
    <xf numFmtId="0" fontId="0" fillId="0" borderId="11" xfId="0" applyFont="1" applyBorder="1" applyProtection="1"/>
    <xf numFmtId="0" fontId="0" fillId="0" borderId="11" xfId="0" applyFont="1" applyBorder="1" applyAlignment="1" applyProtection="1">
      <alignment vertical="center"/>
      <protection hidden="1"/>
    </xf>
    <xf numFmtId="0" fontId="0" fillId="0" borderId="11" xfId="0" applyFont="1" applyBorder="1" applyAlignment="1" applyProtection="1">
      <alignment horizontal="center"/>
    </xf>
    <xf numFmtId="0" fontId="0" fillId="0" borderId="50" xfId="0" applyFont="1" applyBorder="1" applyAlignment="1" applyProtection="1">
      <alignment vertical="center"/>
      <protection hidden="1"/>
    </xf>
    <xf numFmtId="0" fontId="0" fillId="0" borderId="11" xfId="0" applyBorder="1" applyProtection="1"/>
    <xf numFmtId="0" fontId="0" fillId="0" borderId="12" xfId="0" applyBorder="1" applyProtection="1"/>
    <xf numFmtId="0" fontId="0" fillId="0" borderId="13" xfId="0" applyFont="1" applyBorder="1" applyProtection="1"/>
    <xf numFmtId="0" fontId="0" fillId="0" borderId="0" xfId="0" applyFont="1" applyBorder="1" applyProtection="1"/>
    <xf numFmtId="0" fontId="0" fillId="0" borderId="0" xfId="0" applyFont="1" applyBorder="1" applyAlignment="1" applyProtection="1">
      <alignment horizontal="right"/>
    </xf>
    <xf numFmtId="0" fontId="0" fillId="0" borderId="0" xfId="0" applyFont="1" applyBorder="1" applyAlignment="1" applyProtection="1">
      <alignment vertical="center"/>
      <protection hidden="1"/>
    </xf>
    <xf numFmtId="0" fontId="0" fillId="0" borderId="0" xfId="0" applyFont="1" applyBorder="1" applyAlignment="1" applyProtection="1">
      <alignment horizontal="left"/>
    </xf>
    <xf numFmtId="0" fontId="0" fillId="0" borderId="13" xfId="0" applyFont="1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0" fillId="0" borderId="0" xfId="0" applyFont="1" applyFill="1" applyBorder="1" applyAlignment="1" applyProtection="1">
      <alignment horizontal="center" vertical="center"/>
      <protection hidden="1"/>
    </xf>
    <xf numFmtId="0" fontId="0" fillId="0" borderId="18" xfId="0" applyFont="1" applyBorder="1" applyProtection="1"/>
    <xf numFmtId="0" fontId="0" fillId="0" borderId="19" xfId="0" applyFont="1" applyBorder="1" applyProtection="1"/>
    <xf numFmtId="0" fontId="0" fillId="0" borderId="19" xfId="0" applyFont="1" applyBorder="1" applyAlignment="1" applyProtection="1">
      <alignment horizontal="right"/>
    </xf>
    <xf numFmtId="0" fontId="0" fillId="0" borderId="19" xfId="0" applyFont="1" applyBorder="1" applyAlignment="1" applyProtection="1">
      <alignment horizontal="left"/>
    </xf>
    <xf numFmtId="0" fontId="0" fillId="0" borderId="18" xfId="0" applyFont="1" applyBorder="1" applyAlignment="1" applyProtection="1">
      <alignment horizontal="left"/>
    </xf>
    <xf numFmtId="0" fontId="0" fillId="0" borderId="19" xfId="0" applyBorder="1" applyAlignment="1" applyProtection="1">
      <alignment horizontal="left"/>
    </xf>
    <xf numFmtId="0" fontId="0" fillId="0" borderId="30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20" xfId="0" applyBorder="1" applyAlignment="1" applyProtection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Protection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 applyProtection="1"/>
    <xf numFmtId="0" fontId="11" fillId="0" borderId="0" xfId="0" applyFont="1" applyAlignment="1" applyProtection="1"/>
    <xf numFmtId="0" fontId="12" fillId="0" borderId="0" xfId="0" applyFont="1" applyProtection="1"/>
    <xf numFmtId="0" fontId="10" fillId="0" borderId="0" xfId="0" applyFont="1" applyAlignment="1">
      <alignment horizontal="center" vertical="center"/>
    </xf>
    <xf numFmtId="0" fontId="0" fillId="0" borderId="4" xfId="0" applyBorder="1" applyAlignment="1" applyProtection="1">
      <alignment horizontal="center" vertical="center" textRotation="255" shrinkToFit="1"/>
    </xf>
    <xf numFmtId="0" fontId="0" fillId="0" borderId="6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textRotation="255" shrinkToFit="1"/>
    </xf>
    <xf numFmtId="0" fontId="0" fillId="0" borderId="13" xfId="0" applyBorder="1" applyAlignment="1">
      <alignment horizontal="center" vertical="center" textRotation="255" shrinkToFit="1"/>
    </xf>
    <xf numFmtId="0" fontId="0" fillId="0" borderId="14" xfId="0" applyBorder="1" applyAlignment="1">
      <alignment horizontal="center" vertical="center" textRotation="255" shrinkToFit="1"/>
    </xf>
    <xf numFmtId="0" fontId="0" fillId="0" borderId="18" xfId="0" applyBorder="1" applyAlignment="1">
      <alignment horizontal="center" vertical="center" textRotation="255" shrinkToFit="1"/>
    </xf>
    <xf numFmtId="0" fontId="0" fillId="0" borderId="20" xfId="0" applyBorder="1" applyAlignment="1">
      <alignment horizontal="center" vertical="center" textRotation="255" shrinkToFit="1"/>
    </xf>
    <xf numFmtId="0" fontId="0" fillId="0" borderId="9" xfId="0" applyBorder="1" applyAlignment="1" applyProtection="1">
      <alignment horizontal="center" vertical="center" textRotation="255"/>
    </xf>
    <xf numFmtId="0" fontId="0" fillId="0" borderId="17" xfId="0" applyBorder="1" applyAlignment="1" applyProtection="1">
      <alignment horizontal="center" vertical="center" textRotation="255"/>
    </xf>
    <xf numFmtId="0" fontId="0" fillId="0" borderId="23" xfId="0" applyBorder="1" applyAlignment="1" applyProtection="1">
      <alignment horizontal="center" vertical="center" textRotation="255"/>
    </xf>
    <xf numFmtId="0" fontId="0" fillId="0" borderId="7" xfId="0" applyBorder="1" applyAlignment="1" applyProtection="1">
      <alignment horizontal="center" vertical="center" textRotation="255"/>
    </xf>
    <xf numFmtId="0" fontId="0" fillId="0" borderId="15" xfId="0" applyBorder="1" applyAlignment="1" applyProtection="1">
      <alignment horizontal="center" vertical="center" textRotation="255"/>
    </xf>
    <xf numFmtId="0" fontId="0" fillId="0" borderId="21" xfId="0" applyBorder="1" applyAlignment="1" applyProtection="1">
      <alignment horizontal="center" vertical="center" textRotation="255"/>
    </xf>
    <xf numFmtId="0" fontId="0" fillId="0" borderId="8" xfId="0" applyBorder="1" applyAlignment="1" applyProtection="1">
      <alignment horizontal="center" vertical="center" textRotation="255"/>
    </xf>
    <xf numFmtId="0" fontId="0" fillId="0" borderId="16" xfId="0" applyBorder="1" applyAlignment="1" applyProtection="1">
      <alignment horizontal="center" vertical="center" textRotation="255"/>
    </xf>
    <xf numFmtId="0" fontId="0" fillId="0" borderId="22" xfId="0" applyBorder="1" applyAlignment="1" applyProtection="1">
      <alignment horizontal="center" vertical="center" textRotation="255"/>
    </xf>
    <xf numFmtId="0" fontId="0" fillId="0" borderId="1" xfId="0" applyBorder="1" applyAlignment="1" applyProtection="1"/>
    <xf numFmtId="0" fontId="0" fillId="0" borderId="2" xfId="0" applyBorder="1" applyAlignment="1"/>
    <xf numFmtId="0" fontId="0" fillId="0" borderId="3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12" xfId="0" applyBorder="1" applyAlignment="1"/>
    <xf numFmtId="0" fontId="3" fillId="0" borderId="4" xfId="0" applyFont="1" applyBorder="1" applyAlignment="1" applyProtection="1">
      <alignment horizontal="center" vertical="center"/>
      <protection hidden="1"/>
    </xf>
    <xf numFmtId="0" fontId="3" fillId="0" borderId="5" xfId="0" applyFont="1" applyBorder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horizontal="center" vertical="center"/>
      <protection hidden="1"/>
    </xf>
    <xf numFmtId="0" fontId="3" fillId="0" borderId="13" xfId="0" applyFont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center" vertical="center"/>
      <protection hidden="1"/>
    </xf>
    <xf numFmtId="0" fontId="3" fillId="0" borderId="14" xfId="0" applyFont="1" applyBorder="1" applyAlignment="1" applyProtection="1">
      <alignment horizontal="center" vertical="center"/>
      <protection hidden="1"/>
    </xf>
    <xf numFmtId="0" fontId="3" fillId="0" borderId="18" xfId="0" applyFont="1" applyBorder="1" applyAlignment="1" applyProtection="1">
      <alignment horizontal="center" vertical="center"/>
      <protection hidden="1"/>
    </xf>
    <xf numFmtId="0" fontId="3" fillId="0" borderId="19" xfId="0" applyFont="1" applyBorder="1" applyAlignment="1" applyProtection="1">
      <alignment horizontal="center" vertical="center"/>
      <protection hidden="1"/>
    </xf>
    <xf numFmtId="0" fontId="3" fillId="0" borderId="20" xfId="0" applyFont="1" applyBorder="1" applyAlignment="1" applyProtection="1">
      <alignment horizontal="center" vertical="center"/>
      <protection hidden="1"/>
    </xf>
    <xf numFmtId="176" fontId="0" fillId="0" borderId="27" xfId="0" applyNumberFormat="1" applyBorder="1" applyAlignment="1" applyProtection="1">
      <alignment horizontal="center" vertical="center" shrinkToFit="1"/>
      <protection hidden="1"/>
    </xf>
    <xf numFmtId="0" fontId="0" fillId="0" borderId="30" xfId="0" applyBorder="1" applyAlignment="1">
      <alignment horizontal="center" vertical="center" shrinkToFit="1"/>
    </xf>
    <xf numFmtId="0" fontId="0" fillId="0" borderId="24" xfId="0" applyBorder="1" applyAlignment="1" applyProtection="1">
      <alignment horizontal="center"/>
    </xf>
    <xf numFmtId="0" fontId="0" fillId="0" borderId="25" xfId="0" applyBorder="1"/>
    <xf numFmtId="0" fontId="0" fillId="0" borderId="26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27" xfId="0" applyBorder="1" applyAlignment="1" applyProtection="1">
      <alignment horizontal="center" vertical="center" shrinkToFit="1"/>
      <protection hidden="1"/>
    </xf>
    <xf numFmtId="0" fontId="0" fillId="0" borderId="25" xfId="0" applyBorder="1" applyAlignment="1" applyProtection="1">
      <alignment horizontal="center"/>
    </xf>
    <xf numFmtId="0" fontId="0" fillId="0" borderId="26" xfId="0" applyBorder="1" applyAlignment="1" applyProtection="1">
      <alignment horizontal="center"/>
    </xf>
    <xf numFmtId="0" fontId="0" fillId="0" borderId="32" xfId="0" applyBorder="1" applyAlignment="1" applyProtection="1">
      <alignment horizontal="center"/>
    </xf>
    <xf numFmtId="0" fontId="0" fillId="0" borderId="33" xfId="0" applyBorder="1" applyAlignment="1" applyProtection="1">
      <alignment horizontal="center"/>
    </xf>
    <xf numFmtId="0" fontId="0" fillId="0" borderId="34" xfId="0" applyBorder="1" applyAlignment="1" applyProtection="1">
      <alignment horizontal="center"/>
    </xf>
    <xf numFmtId="0" fontId="0" fillId="0" borderId="35" xfId="0" applyBorder="1" applyAlignment="1" applyProtection="1">
      <alignment horizontal="center"/>
    </xf>
    <xf numFmtId="0" fontId="0" fillId="0" borderId="36" xfId="0" applyBorder="1" applyAlignment="1" applyProtection="1">
      <alignment horizontal="center"/>
    </xf>
    <xf numFmtId="0" fontId="0" fillId="0" borderId="37" xfId="0" applyBorder="1" applyAlignment="1" applyProtection="1">
      <alignment horizontal="center"/>
    </xf>
    <xf numFmtId="0" fontId="0" fillId="0" borderId="44" xfId="0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0" fillId="0" borderId="24" xfId="0" applyBorder="1" applyAlignment="1" applyProtection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3" fillId="0" borderId="0" xfId="0" applyFont="1" applyBorder="1" applyAlignment="1" applyProtection="1">
      <alignment horizontal="right" vertical="center"/>
      <protection hidden="1"/>
    </xf>
    <xf numFmtId="0" fontId="0" fillId="0" borderId="0" xfId="0" applyAlignment="1"/>
    <xf numFmtId="0" fontId="0" fillId="0" borderId="5" xfId="0" applyBorder="1" applyAlignment="1">
      <alignment horizontal="center"/>
    </xf>
    <xf numFmtId="0" fontId="3" fillId="0" borderId="43" xfId="0" applyFont="1" applyBorder="1" applyAlignment="1" applyProtection="1">
      <alignment horizontal="center" vertical="center"/>
      <protection hidden="1"/>
    </xf>
    <xf numFmtId="0" fontId="0" fillId="0" borderId="43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Alignment="1" applyProtection="1">
      <alignment horizontal="center" vertical="top" wrapText="1"/>
    </xf>
    <xf numFmtId="0" fontId="3" fillId="0" borderId="10" xfId="0" applyFont="1" applyBorder="1" applyAlignment="1" applyProtection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14</xdr:row>
      <xdr:rowOff>0</xdr:rowOff>
    </xdr:from>
    <xdr:to>
      <xdr:col>7</xdr:col>
      <xdr:colOff>85725</xdr:colOff>
      <xdr:row>14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1533525" y="124777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3" name="Line 12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4" name="Line 13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6" name="Line 15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8" name="Line 17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9" name="Line 18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20" name="Line 19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21" name="Line 20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22" name="Line 21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23" name="Line 22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24" name="Line 23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25" name="Line 24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26" name="Line 25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27" name="Line 26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28" name="Line 27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29" name="Line 28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30" name="Line 29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31" name="Line 30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32" name="Line 31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33" name="Line 32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34" name="Line 33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35" name="Line 34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36" name="Line 35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37" name="Line 36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38" name="Line 37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39" name="Line 38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40" name="Line 39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41" name="Line 40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42" name="Line 41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43" name="Line 42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44" name="Line 43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45" name="Line 44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46" name="Line 45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47" name="Line 46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48" name="Line 47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49" name="Line 48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50" name="Line 49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51" name="Line 50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52" name="Line 51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53" name="Line 52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54" name="Line 53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55" name="Line 54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56" name="Line 55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57" name="Line 56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58" name="Line 57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59" name="Line 58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60" name="Line 59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61" name="Line 60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62" name="Line 61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63" name="Line 62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64" name="Line 63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65" name="Line 64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66" name="Line 65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67" name="Line 66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68" name="Line 67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69" name="Line 68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70" name="Line 69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71" name="Line 70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72" name="Line 71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73" name="Line 72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74" name="Line 73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75" name="Line 74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76" name="Line 75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77" name="Line 76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78" name="Line 77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79" name="Line 78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80" name="Line 79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81" name="Line 80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82" name="Line 81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83" name="Line 82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84" name="Line 83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85" name="Line 84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86" name="Line 85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87" name="Line 86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88" name="Line 87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89" name="Line 88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90" name="Line 89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91" name="Line 90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92" name="Line 91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93" name="Line 92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94" name="Line 93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95" name="Line 94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96" name="Line 95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97" name="Line 96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98" name="Line 97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99" name="Line 98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00" name="Line 99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01" name="Line 100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02" name="Line 101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03" name="Line 102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04" name="Line 103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05" name="Line 104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06" name="Line 105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07" name="Line 106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08" name="Line 107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09" name="Line 108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10" name="Line 109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11" name="Line 110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12" name="Line 111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13" name="Line 112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14" name="Line 113"/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15" name="Line 114"/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15</xdr:row>
      <xdr:rowOff>0</xdr:rowOff>
    </xdr:from>
    <xdr:to>
      <xdr:col>18</xdr:col>
      <xdr:colOff>0</xdr:colOff>
      <xdr:row>18</xdr:row>
      <xdr:rowOff>19050</xdr:rowOff>
    </xdr:to>
    <xdr:sp macro="" textlink="">
      <xdr:nvSpPr>
        <xdr:cNvPr id="116" name="AutoShape 115"/>
        <xdr:cNvSpPr>
          <a:spLocks noChangeArrowheads="1"/>
        </xdr:cNvSpPr>
      </xdr:nvSpPr>
      <xdr:spPr bwMode="auto">
        <a:xfrm>
          <a:off x="3267075" y="1419225"/>
          <a:ext cx="657225" cy="5334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209550</xdr:colOff>
      <xdr:row>15</xdr:row>
      <xdr:rowOff>9525</xdr:rowOff>
    </xdr:from>
    <xdr:to>
      <xdr:col>24</xdr:col>
      <xdr:colOff>9525</xdr:colOff>
      <xdr:row>18</xdr:row>
      <xdr:rowOff>9525</xdr:rowOff>
    </xdr:to>
    <xdr:sp macro="" textlink="">
      <xdr:nvSpPr>
        <xdr:cNvPr id="117" name="AutoShape 116"/>
        <xdr:cNvSpPr>
          <a:spLocks noChangeArrowheads="1"/>
        </xdr:cNvSpPr>
      </xdr:nvSpPr>
      <xdr:spPr bwMode="auto">
        <a:xfrm>
          <a:off x="4572000" y="1428750"/>
          <a:ext cx="676275" cy="5143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200025</xdr:colOff>
      <xdr:row>20</xdr:row>
      <xdr:rowOff>9525</xdr:rowOff>
    </xdr:from>
    <xdr:to>
      <xdr:col>24</xdr:col>
      <xdr:colOff>19050</xdr:colOff>
      <xdr:row>23</xdr:row>
      <xdr:rowOff>0</xdr:rowOff>
    </xdr:to>
    <xdr:sp macro="" textlink="">
      <xdr:nvSpPr>
        <xdr:cNvPr id="118" name="AutoShape 117"/>
        <xdr:cNvSpPr>
          <a:spLocks noChangeArrowheads="1"/>
        </xdr:cNvSpPr>
      </xdr:nvSpPr>
      <xdr:spPr bwMode="auto">
        <a:xfrm>
          <a:off x="4562475" y="2286000"/>
          <a:ext cx="695325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20</xdr:row>
      <xdr:rowOff>0</xdr:rowOff>
    </xdr:from>
    <xdr:to>
      <xdr:col>12</xdr:col>
      <xdr:colOff>0</xdr:colOff>
      <xdr:row>23</xdr:row>
      <xdr:rowOff>9525</xdr:rowOff>
    </xdr:to>
    <xdr:sp macro="" textlink="">
      <xdr:nvSpPr>
        <xdr:cNvPr id="119" name="AutoShape 118"/>
        <xdr:cNvSpPr>
          <a:spLocks noChangeArrowheads="1"/>
        </xdr:cNvSpPr>
      </xdr:nvSpPr>
      <xdr:spPr bwMode="auto">
        <a:xfrm>
          <a:off x="1924050" y="2276475"/>
          <a:ext cx="685800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25</xdr:row>
      <xdr:rowOff>0</xdr:rowOff>
    </xdr:from>
    <xdr:to>
      <xdr:col>12</xdr:col>
      <xdr:colOff>0</xdr:colOff>
      <xdr:row>28</xdr:row>
      <xdr:rowOff>9525</xdr:rowOff>
    </xdr:to>
    <xdr:sp macro="" textlink="">
      <xdr:nvSpPr>
        <xdr:cNvPr id="120" name="AutoShape 119"/>
        <xdr:cNvSpPr>
          <a:spLocks noChangeArrowheads="1"/>
        </xdr:cNvSpPr>
      </xdr:nvSpPr>
      <xdr:spPr bwMode="auto">
        <a:xfrm>
          <a:off x="1924050" y="3133725"/>
          <a:ext cx="685800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25</xdr:row>
      <xdr:rowOff>0</xdr:rowOff>
    </xdr:from>
    <xdr:to>
      <xdr:col>18</xdr:col>
      <xdr:colOff>0</xdr:colOff>
      <xdr:row>28</xdr:row>
      <xdr:rowOff>9525</xdr:rowOff>
    </xdr:to>
    <xdr:sp macro="" textlink="">
      <xdr:nvSpPr>
        <xdr:cNvPr id="121" name="AutoShape 120"/>
        <xdr:cNvSpPr>
          <a:spLocks noChangeArrowheads="1"/>
        </xdr:cNvSpPr>
      </xdr:nvSpPr>
      <xdr:spPr bwMode="auto">
        <a:xfrm>
          <a:off x="3267075" y="3133725"/>
          <a:ext cx="657225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31</xdr:row>
      <xdr:rowOff>0</xdr:rowOff>
    </xdr:from>
    <xdr:to>
      <xdr:col>18</xdr:col>
      <xdr:colOff>0</xdr:colOff>
      <xdr:row>31</xdr:row>
      <xdr:rowOff>0</xdr:rowOff>
    </xdr:to>
    <xdr:sp macro="" textlink="">
      <xdr:nvSpPr>
        <xdr:cNvPr id="122" name="AutoShape 121"/>
        <xdr:cNvSpPr>
          <a:spLocks noChangeArrowheads="1"/>
        </xdr:cNvSpPr>
      </xdr:nvSpPr>
      <xdr:spPr bwMode="auto">
        <a:xfrm>
          <a:off x="3267075" y="4162425"/>
          <a:ext cx="657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190500</xdr:colOff>
      <xdr:row>31</xdr:row>
      <xdr:rowOff>0</xdr:rowOff>
    </xdr:from>
    <xdr:to>
      <xdr:col>24</xdr:col>
      <xdr:colOff>9525</xdr:colOff>
      <xdr:row>31</xdr:row>
      <xdr:rowOff>0</xdr:rowOff>
    </xdr:to>
    <xdr:sp macro="" textlink="">
      <xdr:nvSpPr>
        <xdr:cNvPr id="123" name="AutoShape 122"/>
        <xdr:cNvSpPr>
          <a:spLocks noChangeArrowheads="1"/>
        </xdr:cNvSpPr>
      </xdr:nvSpPr>
      <xdr:spPr bwMode="auto">
        <a:xfrm>
          <a:off x="4552950" y="4162425"/>
          <a:ext cx="6953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190500</xdr:colOff>
      <xdr:row>31</xdr:row>
      <xdr:rowOff>0</xdr:rowOff>
    </xdr:from>
    <xdr:to>
      <xdr:col>24</xdr:col>
      <xdr:colOff>9525</xdr:colOff>
      <xdr:row>31</xdr:row>
      <xdr:rowOff>0</xdr:rowOff>
    </xdr:to>
    <xdr:sp macro="" textlink="">
      <xdr:nvSpPr>
        <xdr:cNvPr id="124" name="AutoShape 123"/>
        <xdr:cNvSpPr>
          <a:spLocks noChangeArrowheads="1"/>
        </xdr:cNvSpPr>
      </xdr:nvSpPr>
      <xdr:spPr bwMode="auto">
        <a:xfrm>
          <a:off x="4552950" y="4162425"/>
          <a:ext cx="6953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31</xdr:row>
      <xdr:rowOff>0</xdr:rowOff>
    </xdr:from>
    <xdr:to>
      <xdr:col>12</xdr:col>
      <xdr:colOff>0</xdr:colOff>
      <xdr:row>31</xdr:row>
      <xdr:rowOff>0</xdr:rowOff>
    </xdr:to>
    <xdr:sp macro="" textlink="">
      <xdr:nvSpPr>
        <xdr:cNvPr id="125" name="AutoShape 124"/>
        <xdr:cNvSpPr>
          <a:spLocks noChangeArrowheads="1"/>
        </xdr:cNvSpPr>
      </xdr:nvSpPr>
      <xdr:spPr bwMode="auto">
        <a:xfrm>
          <a:off x="1924050" y="4162425"/>
          <a:ext cx="6858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31</xdr:row>
      <xdr:rowOff>0</xdr:rowOff>
    </xdr:from>
    <xdr:to>
      <xdr:col>12</xdr:col>
      <xdr:colOff>0</xdr:colOff>
      <xdr:row>31</xdr:row>
      <xdr:rowOff>0</xdr:rowOff>
    </xdr:to>
    <xdr:sp macro="" textlink="">
      <xdr:nvSpPr>
        <xdr:cNvPr id="126" name="AutoShape 125"/>
        <xdr:cNvSpPr>
          <a:spLocks noChangeArrowheads="1"/>
        </xdr:cNvSpPr>
      </xdr:nvSpPr>
      <xdr:spPr bwMode="auto">
        <a:xfrm>
          <a:off x="1924050" y="4162425"/>
          <a:ext cx="6858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31</xdr:row>
      <xdr:rowOff>0</xdr:rowOff>
    </xdr:from>
    <xdr:to>
      <xdr:col>18</xdr:col>
      <xdr:colOff>0</xdr:colOff>
      <xdr:row>31</xdr:row>
      <xdr:rowOff>0</xdr:rowOff>
    </xdr:to>
    <xdr:sp macro="" textlink="">
      <xdr:nvSpPr>
        <xdr:cNvPr id="127" name="AutoShape 126"/>
        <xdr:cNvSpPr>
          <a:spLocks noChangeArrowheads="1"/>
        </xdr:cNvSpPr>
      </xdr:nvSpPr>
      <xdr:spPr bwMode="auto">
        <a:xfrm>
          <a:off x="3267075" y="4162425"/>
          <a:ext cx="657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30</xdr:row>
      <xdr:rowOff>0</xdr:rowOff>
    </xdr:from>
    <xdr:to>
      <xdr:col>12</xdr:col>
      <xdr:colOff>0</xdr:colOff>
      <xdr:row>33</xdr:row>
      <xdr:rowOff>9525</xdr:rowOff>
    </xdr:to>
    <xdr:sp macro="" textlink="">
      <xdr:nvSpPr>
        <xdr:cNvPr id="128" name="AutoShape 127"/>
        <xdr:cNvSpPr>
          <a:spLocks noChangeArrowheads="1"/>
        </xdr:cNvSpPr>
      </xdr:nvSpPr>
      <xdr:spPr bwMode="auto">
        <a:xfrm>
          <a:off x="1924050" y="3990975"/>
          <a:ext cx="685800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30</xdr:row>
      <xdr:rowOff>0</xdr:rowOff>
    </xdr:from>
    <xdr:to>
      <xdr:col>18</xdr:col>
      <xdr:colOff>0</xdr:colOff>
      <xdr:row>33</xdr:row>
      <xdr:rowOff>9525</xdr:rowOff>
    </xdr:to>
    <xdr:sp macro="" textlink="">
      <xdr:nvSpPr>
        <xdr:cNvPr id="129" name="AutoShape 128"/>
        <xdr:cNvSpPr>
          <a:spLocks noChangeArrowheads="1"/>
        </xdr:cNvSpPr>
      </xdr:nvSpPr>
      <xdr:spPr bwMode="auto">
        <a:xfrm>
          <a:off x="3213652" y="4041913"/>
          <a:ext cx="646044" cy="531329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34</xdr:row>
      <xdr:rowOff>0</xdr:rowOff>
    </xdr:from>
    <xdr:to>
      <xdr:col>12</xdr:col>
      <xdr:colOff>0</xdr:colOff>
      <xdr:row>34</xdr:row>
      <xdr:rowOff>0</xdr:rowOff>
    </xdr:to>
    <xdr:sp macro="" textlink="">
      <xdr:nvSpPr>
        <xdr:cNvPr id="130" name="AutoShape 129"/>
        <xdr:cNvSpPr>
          <a:spLocks noChangeArrowheads="1"/>
        </xdr:cNvSpPr>
      </xdr:nvSpPr>
      <xdr:spPr bwMode="auto">
        <a:xfrm>
          <a:off x="1924050" y="4686300"/>
          <a:ext cx="6858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34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131" name="AutoShape 130"/>
        <xdr:cNvSpPr>
          <a:spLocks noChangeArrowheads="1"/>
        </xdr:cNvSpPr>
      </xdr:nvSpPr>
      <xdr:spPr bwMode="auto">
        <a:xfrm>
          <a:off x="3267075" y="4686300"/>
          <a:ext cx="657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190500</xdr:colOff>
      <xdr:row>15</xdr:row>
      <xdr:rowOff>9525</xdr:rowOff>
    </xdr:from>
    <xdr:to>
      <xdr:col>30</xdr:col>
      <xdr:colOff>9525</xdr:colOff>
      <xdr:row>18</xdr:row>
      <xdr:rowOff>9525</xdr:rowOff>
    </xdr:to>
    <xdr:sp macro="" textlink="">
      <xdr:nvSpPr>
        <xdr:cNvPr id="132" name="AutoShape 131"/>
        <xdr:cNvSpPr>
          <a:spLocks noChangeArrowheads="1"/>
        </xdr:cNvSpPr>
      </xdr:nvSpPr>
      <xdr:spPr bwMode="auto">
        <a:xfrm>
          <a:off x="5867400" y="1428750"/>
          <a:ext cx="695325" cy="5143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190500</xdr:colOff>
      <xdr:row>20</xdr:row>
      <xdr:rowOff>9525</xdr:rowOff>
    </xdr:from>
    <xdr:to>
      <xdr:col>30</xdr:col>
      <xdr:colOff>9525</xdr:colOff>
      <xdr:row>23</xdr:row>
      <xdr:rowOff>0</xdr:rowOff>
    </xdr:to>
    <xdr:sp macro="" textlink="">
      <xdr:nvSpPr>
        <xdr:cNvPr id="133" name="AutoShape 132"/>
        <xdr:cNvSpPr>
          <a:spLocks noChangeArrowheads="1"/>
        </xdr:cNvSpPr>
      </xdr:nvSpPr>
      <xdr:spPr bwMode="auto">
        <a:xfrm>
          <a:off x="5867400" y="2286000"/>
          <a:ext cx="695325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190500</xdr:colOff>
      <xdr:row>31</xdr:row>
      <xdr:rowOff>0</xdr:rowOff>
    </xdr:from>
    <xdr:to>
      <xdr:col>30</xdr:col>
      <xdr:colOff>9525</xdr:colOff>
      <xdr:row>31</xdr:row>
      <xdr:rowOff>0</xdr:rowOff>
    </xdr:to>
    <xdr:sp macro="" textlink="">
      <xdr:nvSpPr>
        <xdr:cNvPr id="134" name="AutoShape 133"/>
        <xdr:cNvSpPr>
          <a:spLocks noChangeArrowheads="1"/>
        </xdr:cNvSpPr>
      </xdr:nvSpPr>
      <xdr:spPr bwMode="auto">
        <a:xfrm>
          <a:off x="5867400" y="4162425"/>
          <a:ext cx="6953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190500</xdr:colOff>
      <xdr:row>31</xdr:row>
      <xdr:rowOff>0</xdr:rowOff>
    </xdr:from>
    <xdr:to>
      <xdr:col>30</xdr:col>
      <xdr:colOff>9525</xdr:colOff>
      <xdr:row>31</xdr:row>
      <xdr:rowOff>0</xdr:rowOff>
    </xdr:to>
    <xdr:sp macro="" textlink="">
      <xdr:nvSpPr>
        <xdr:cNvPr id="135" name="AutoShape 134"/>
        <xdr:cNvSpPr>
          <a:spLocks noChangeArrowheads="1"/>
        </xdr:cNvSpPr>
      </xdr:nvSpPr>
      <xdr:spPr bwMode="auto">
        <a:xfrm>
          <a:off x="5867400" y="4162425"/>
          <a:ext cx="6953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14</xdr:row>
      <xdr:rowOff>0</xdr:rowOff>
    </xdr:from>
    <xdr:to>
      <xdr:col>31</xdr:col>
      <xdr:colOff>0</xdr:colOff>
      <xdr:row>14</xdr:row>
      <xdr:rowOff>0</xdr:rowOff>
    </xdr:to>
    <xdr:sp macro="" textlink="">
      <xdr:nvSpPr>
        <xdr:cNvPr id="136" name="AutoShape 135"/>
        <xdr:cNvSpPr>
          <a:spLocks noChangeArrowheads="1"/>
        </xdr:cNvSpPr>
      </xdr:nvSpPr>
      <xdr:spPr bwMode="auto">
        <a:xfrm>
          <a:off x="6772275" y="1247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14</xdr:row>
      <xdr:rowOff>0</xdr:rowOff>
    </xdr:from>
    <xdr:to>
      <xdr:col>31</xdr:col>
      <xdr:colOff>0</xdr:colOff>
      <xdr:row>14</xdr:row>
      <xdr:rowOff>0</xdr:rowOff>
    </xdr:to>
    <xdr:sp macro="" textlink="">
      <xdr:nvSpPr>
        <xdr:cNvPr id="137" name="AutoShape 136"/>
        <xdr:cNvSpPr>
          <a:spLocks noChangeArrowheads="1"/>
        </xdr:cNvSpPr>
      </xdr:nvSpPr>
      <xdr:spPr bwMode="auto">
        <a:xfrm>
          <a:off x="6772275" y="1247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14</xdr:row>
      <xdr:rowOff>0</xdr:rowOff>
    </xdr:from>
    <xdr:to>
      <xdr:col>31</xdr:col>
      <xdr:colOff>0</xdr:colOff>
      <xdr:row>14</xdr:row>
      <xdr:rowOff>0</xdr:rowOff>
    </xdr:to>
    <xdr:sp macro="" textlink="">
      <xdr:nvSpPr>
        <xdr:cNvPr id="138" name="AutoShape 137"/>
        <xdr:cNvSpPr>
          <a:spLocks noChangeArrowheads="1"/>
        </xdr:cNvSpPr>
      </xdr:nvSpPr>
      <xdr:spPr bwMode="auto">
        <a:xfrm>
          <a:off x="6772275" y="1247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14</xdr:row>
      <xdr:rowOff>0</xdr:rowOff>
    </xdr:from>
    <xdr:to>
      <xdr:col>31</xdr:col>
      <xdr:colOff>0</xdr:colOff>
      <xdr:row>14</xdr:row>
      <xdr:rowOff>0</xdr:rowOff>
    </xdr:to>
    <xdr:sp macro="" textlink="">
      <xdr:nvSpPr>
        <xdr:cNvPr id="139" name="AutoShape 138"/>
        <xdr:cNvSpPr>
          <a:spLocks noChangeArrowheads="1"/>
        </xdr:cNvSpPr>
      </xdr:nvSpPr>
      <xdr:spPr bwMode="auto">
        <a:xfrm>
          <a:off x="6772275" y="1247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190500</xdr:colOff>
      <xdr:row>25</xdr:row>
      <xdr:rowOff>9525</xdr:rowOff>
    </xdr:from>
    <xdr:to>
      <xdr:col>30</xdr:col>
      <xdr:colOff>9525</xdr:colOff>
      <xdr:row>28</xdr:row>
      <xdr:rowOff>0</xdr:rowOff>
    </xdr:to>
    <xdr:sp macro="" textlink="">
      <xdr:nvSpPr>
        <xdr:cNvPr id="140" name="AutoShape 139"/>
        <xdr:cNvSpPr>
          <a:spLocks noChangeArrowheads="1"/>
        </xdr:cNvSpPr>
      </xdr:nvSpPr>
      <xdr:spPr bwMode="auto">
        <a:xfrm>
          <a:off x="5867400" y="3143250"/>
          <a:ext cx="695325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14</xdr:row>
      <xdr:rowOff>0</xdr:rowOff>
    </xdr:from>
    <xdr:to>
      <xdr:col>31</xdr:col>
      <xdr:colOff>0</xdr:colOff>
      <xdr:row>14</xdr:row>
      <xdr:rowOff>0</xdr:rowOff>
    </xdr:to>
    <xdr:sp macro="" textlink="">
      <xdr:nvSpPr>
        <xdr:cNvPr id="141" name="AutoShape 140"/>
        <xdr:cNvSpPr>
          <a:spLocks noChangeArrowheads="1"/>
        </xdr:cNvSpPr>
      </xdr:nvSpPr>
      <xdr:spPr bwMode="auto">
        <a:xfrm>
          <a:off x="6772275" y="1247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14</xdr:row>
      <xdr:rowOff>0</xdr:rowOff>
    </xdr:from>
    <xdr:to>
      <xdr:col>31</xdr:col>
      <xdr:colOff>0</xdr:colOff>
      <xdr:row>14</xdr:row>
      <xdr:rowOff>0</xdr:rowOff>
    </xdr:to>
    <xdr:sp macro="" textlink="">
      <xdr:nvSpPr>
        <xdr:cNvPr id="142" name="AutoShape 141"/>
        <xdr:cNvSpPr>
          <a:spLocks noChangeArrowheads="1"/>
        </xdr:cNvSpPr>
      </xdr:nvSpPr>
      <xdr:spPr bwMode="auto">
        <a:xfrm>
          <a:off x="6772275" y="1247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212912</xdr:colOff>
      <xdr:row>30</xdr:row>
      <xdr:rowOff>0</xdr:rowOff>
    </xdr:from>
    <xdr:to>
      <xdr:col>23</xdr:col>
      <xdr:colOff>212912</xdr:colOff>
      <xdr:row>33</xdr:row>
      <xdr:rowOff>9525</xdr:rowOff>
    </xdr:to>
    <xdr:sp macro="" textlink="">
      <xdr:nvSpPr>
        <xdr:cNvPr id="143" name="AutoShape 142"/>
        <xdr:cNvSpPr>
          <a:spLocks noChangeArrowheads="1"/>
        </xdr:cNvSpPr>
      </xdr:nvSpPr>
      <xdr:spPr bwMode="auto">
        <a:xfrm>
          <a:off x="4672853" y="3922059"/>
          <a:ext cx="672353" cy="51379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34</xdr:row>
      <xdr:rowOff>0</xdr:rowOff>
    </xdr:from>
    <xdr:to>
      <xdr:col>24</xdr:col>
      <xdr:colOff>0</xdr:colOff>
      <xdr:row>34</xdr:row>
      <xdr:rowOff>0</xdr:rowOff>
    </xdr:to>
    <xdr:sp macro="" textlink="">
      <xdr:nvSpPr>
        <xdr:cNvPr id="144" name="AutoShape 143"/>
        <xdr:cNvSpPr>
          <a:spLocks noChangeArrowheads="1"/>
        </xdr:cNvSpPr>
      </xdr:nvSpPr>
      <xdr:spPr bwMode="auto">
        <a:xfrm>
          <a:off x="4581525" y="4686300"/>
          <a:ext cx="657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0</xdr:colOff>
      <xdr:row>34</xdr:row>
      <xdr:rowOff>0</xdr:rowOff>
    </xdr:from>
    <xdr:to>
      <xdr:col>30</xdr:col>
      <xdr:colOff>0</xdr:colOff>
      <xdr:row>34</xdr:row>
      <xdr:rowOff>0</xdr:rowOff>
    </xdr:to>
    <xdr:sp macro="" textlink="">
      <xdr:nvSpPr>
        <xdr:cNvPr id="145" name="AutoShape 144"/>
        <xdr:cNvSpPr>
          <a:spLocks noChangeArrowheads="1"/>
        </xdr:cNvSpPr>
      </xdr:nvSpPr>
      <xdr:spPr bwMode="auto">
        <a:xfrm>
          <a:off x="5895975" y="4686300"/>
          <a:ext cx="657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46" name="Line 145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47" name="Line 146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48" name="Line 147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49" name="Line 148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50" name="Line 149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51" name="Line 150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52" name="Line 151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53" name="Line 152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54" name="Line 153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55" name="Line 154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56" name="Line 155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57" name="Line 156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58" name="Line 157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59" name="Line 158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60" name="Line 159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61" name="Line 160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62" name="Line 161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63" name="Line 162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64" name="Line 163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65" name="Line 164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66" name="Line 165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67" name="Line 166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68" name="Line 167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69" name="Line 168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70" name="Line 169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71" name="Line 170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72" name="Line 171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73" name="Line 172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74" name="Line 173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75" name="Line 174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76" name="Line 175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77" name="Line 176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78" name="Line 177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79" name="Line 178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80" name="Line 179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81" name="Line 180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82" name="Line 181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83" name="Line 182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84" name="Line 183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85" name="Line 184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86" name="Line 185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87" name="Line 186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88" name="Line 187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89" name="Line 188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90" name="Line 189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91" name="Line 190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92" name="Line 191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93" name="Line 192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94" name="Line 193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95" name="Line 194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96" name="Line 195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97" name="Line 196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98" name="Line 197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199" name="Line 198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00" name="Line 199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01" name="Line 200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02" name="Line 201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03" name="Line 202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04" name="Line 203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05" name="Line 204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06" name="Line 205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07" name="Line 206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08" name="Line 207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09" name="Line 208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10" name="Line 209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11" name="Line 210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12" name="Line 211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13" name="Line 212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14" name="Line 213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15" name="Line 214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16" name="Line 215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17" name="Line 216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18" name="Line 217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19" name="Line 218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20" name="Line 219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21" name="Line 220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22" name="Line 221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23" name="Line 222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24" name="Line 223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25" name="Line 224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26" name="Line 225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27" name="Line 226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28" name="Line 227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29" name="Line 228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30" name="Line 229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31" name="Line 230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32" name="Line 231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33" name="Line 232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34" name="Line 233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35" name="Line 234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36" name="Line 235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37" name="Line 236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38" name="Line 237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39" name="Line 238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40" name="Line 239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41" name="Line 240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42" name="Line 241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43" name="Line 242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44" name="Line 243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45" name="Line 244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46" name="Line 245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47" name="Line 246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48" name="Line 247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49" name="Line 248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50" name="Line 249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51" name="Line 250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52" name="Line 251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53" name="Line 252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54" name="Line 253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55" name="Line 254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56" name="Line 255"/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257" name="Line 256"/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34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258" name="AutoShape 257"/>
        <xdr:cNvSpPr>
          <a:spLocks noChangeArrowheads="1"/>
        </xdr:cNvSpPr>
      </xdr:nvSpPr>
      <xdr:spPr bwMode="auto">
        <a:xfrm>
          <a:off x="3267075" y="4686300"/>
          <a:ext cx="657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190500</xdr:colOff>
      <xdr:row>34</xdr:row>
      <xdr:rowOff>0</xdr:rowOff>
    </xdr:from>
    <xdr:to>
      <xdr:col>24</xdr:col>
      <xdr:colOff>9525</xdr:colOff>
      <xdr:row>34</xdr:row>
      <xdr:rowOff>0</xdr:rowOff>
    </xdr:to>
    <xdr:sp macro="" textlink="">
      <xdr:nvSpPr>
        <xdr:cNvPr id="259" name="AutoShape 258"/>
        <xdr:cNvSpPr>
          <a:spLocks noChangeArrowheads="1"/>
        </xdr:cNvSpPr>
      </xdr:nvSpPr>
      <xdr:spPr bwMode="auto">
        <a:xfrm>
          <a:off x="4552950" y="4686300"/>
          <a:ext cx="6953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190500</xdr:colOff>
      <xdr:row>34</xdr:row>
      <xdr:rowOff>0</xdr:rowOff>
    </xdr:from>
    <xdr:to>
      <xdr:col>24</xdr:col>
      <xdr:colOff>9525</xdr:colOff>
      <xdr:row>34</xdr:row>
      <xdr:rowOff>0</xdr:rowOff>
    </xdr:to>
    <xdr:sp macro="" textlink="">
      <xdr:nvSpPr>
        <xdr:cNvPr id="260" name="AutoShape 259"/>
        <xdr:cNvSpPr>
          <a:spLocks noChangeArrowheads="1"/>
        </xdr:cNvSpPr>
      </xdr:nvSpPr>
      <xdr:spPr bwMode="auto">
        <a:xfrm>
          <a:off x="4552950" y="4686300"/>
          <a:ext cx="6953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34</xdr:row>
      <xdr:rowOff>0</xdr:rowOff>
    </xdr:from>
    <xdr:to>
      <xdr:col>12</xdr:col>
      <xdr:colOff>0</xdr:colOff>
      <xdr:row>34</xdr:row>
      <xdr:rowOff>0</xdr:rowOff>
    </xdr:to>
    <xdr:sp macro="" textlink="">
      <xdr:nvSpPr>
        <xdr:cNvPr id="261" name="AutoShape 260"/>
        <xdr:cNvSpPr>
          <a:spLocks noChangeArrowheads="1"/>
        </xdr:cNvSpPr>
      </xdr:nvSpPr>
      <xdr:spPr bwMode="auto">
        <a:xfrm>
          <a:off x="1924050" y="4686300"/>
          <a:ext cx="6858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34</xdr:row>
      <xdr:rowOff>0</xdr:rowOff>
    </xdr:from>
    <xdr:to>
      <xdr:col>12</xdr:col>
      <xdr:colOff>0</xdr:colOff>
      <xdr:row>34</xdr:row>
      <xdr:rowOff>0</xdr:rowOff>
    </xdr:to>
    <xdr:sp macro="" textlink="">
      <xdr:nvSpPr>
        <xdr:cNvPr id="262" name="AutoShape 261"/>
        <xdr:cNvSpPr>
          <a:spLocks noChangeArrowheads="1"/>
        </xdr:cNvSpPr>
      </xdr:nvSpPr>
      <xdr:spPr bwMode="auto">
        <a:xfrm>
          <a:off x="1924050" y="4686300"/>
          <a:ext cx="6858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34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263" name="AutoShape 262"/>
        <xdr:cNvSpPr>
          <a:spLocks noChangeArrowheads="1"/>
        </xdr:cNvSpPr>
      </xdr:nvSpPr>
      <xdr:spPr bwMode="auto">
        <a:xfrm>
          <a:off x="3267075" y="4686300"/>
          <a:ext cx="657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34</xdr:row>
      <xdr:rowOff>0</xdr:rowOff>
    </xdr:from>
    <xdr:to>
      <xdr:col>12</xdr:col>
      <xdr:colOff>0</xdr:colOff>
      <xdr:row>34</xdr:row>
      <xdr:rowOff>0</xdr:rowOff>
    </xdr:to>
    <xdr:sp macro="" textlink="">
      <xdr:nvSpPr>
        <xdr:cNvPr id="264" name="AutoShape 263"/>
        <xdr:cNvSpPr>
          <a:spLocks noChangeArrowheads="1"/>
        </xdr:cNvSpPr>
      </xdr:nvSpPr>
      <xdr:spPr bwMode="auto">
        <a:xfrm>
          <a:off x="1924050" y="4686300"/>
          <a:ext cx="6858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34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265" name="AutoShape 264"/>
        <xdr:cNvSpPr>
          <a:spLocks noChangeArrowheads="1"/>
        </xdr:cNvSpPr>
      </xdr:nvSpPr>
      <xdr:spPr bwMode="auto">
        <a:xfrm>
          <a:off x="3267075" y="4686300"/>
          <a:ext cx="657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190500</xdr:colOff>
      <xdr:row>34</xdr:row>
      <xdr:rowOff>0</xdr:rowOff>
    </xdr:from>
    <xdr:to>
      <xdr:col>30</xdr:col>
      <xdr:colOff>9525</xdr:colOff>
      <xdr:row>34</xdr:row>
      <xdr:rowOff>0</xdr:rowOff>
    </xdr:to>
    <xdr:sp macro="" textlink="">
      <xdr:nvSpPr>
        <xdr:cNvPr id="266" name="AutoShape 265"/>
        <xdr:cNvSpPr>
          <a:spLocks noChangeArrowheads="1"/>
        </xdr:cNvSpPr>
      </xdr:nvSpPr>
      <xdr:spPr bwMode="auto">
        <a:xfrm>
          <a:off x="5867400" y="4686300"/>
          <a:ext cx="6953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190500</xdr:colOff>
      <xdr:row>34</xdr:row>
      <xdr:rowOff>0</xdr:rowOff>
    </xdr:from>
    <xdr:to>
      <xdr:col>30</xdr:col>
      <xdr:colOff>9525</xdr:colOff>
      <xdr:row>34</xdr:row>
      <xdr:rowOff>0</xdr:rowOff>
    </xdr:to>
    <xdr:sp macro="" textlink="">
      <xdr:nvSpPr>
        <xdr:cNvPr id="267" name="AutoShape 266"/>
        <xdr:cNvSpPr>
          <a:spLocks noChangeArrowheads="1"/>
        </xdr:cNvSpPr>
      </xdr:nvSpPr>
      <xdr:spPr bwMode="auto">
        <a:xfrm>
          <a:off x="5867400" y="4686300"/>
          <a:ext cx="6953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34</xdr:row>
      <xdr:rowOff>0</xdr:rowOff>
    </xdr:from>
    <xdr:to>
      <xdr:col>24</xdr:col>
      <xdr:colOff>0</xdr:colOff>
      <xdr:row>34</xdr:row>
      <xdr:rowOff>0</xdr:rowOff>
    </xdr:to>
    <xdr:sp macro="" textlink="">
      <xdr:nvSpPr>
        <xdr:cNvPr id="268" name="AutoShape 267"/>
        <xdr:cNvSpPr>
          <a:spLocks noChangeArrowheads="1"/>
        </xdr:cNvSpPr>
      </xdr:nvSpPr>
      <xdr:spPr bwMode="auto">
        <a:xfrm>
          <a:off x="4581525" y="4686300"/>
          <a:ext cx="657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15</xdr:row>
      <xdr:rowOff>9525</xdr:rowOff>
    </xdr:from>
    <xdr:to>
      <xdr:col>31</xdr:col>
      <xdr:colOff>0</xdr:colOff>
      <xdr:row>18</xdr:row>
      <xdr:rowOff>9525</xdr:rowOff>
    </xdr:to>
    <xdr:sp macro="" textlink="">
      <xdr:nvSpPr>
        <xdr:cNvPr id="269" name="AutoShape 268"/>
        <xdr:cNvSpPr>
          <a:spLocks noChangeArrowheads="1"/>
        </xdr:cNvSpPr>
      </xdr:nvSpPr>
      <xdr:spPr bwMode="auto">
        <a:xfrm>
          <a:off x="6772275" y="1428750"/>
          <a:ext cx="0" cy="5143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20</xdr:row>
      <xdr:rowOff>9525</xdr:rowOff>
    </xdr:from>
    <xdr:to>
      <xdr:col>31</xdr:col>
      <xdr:colOff>0</xdr:colOff>
      <xdr:row>23</xdr:row>
      <xdr:rowOff>0</xdr:rowOff>
    </xdr:to>
    <xdr:sp macro="" textlink="">
      <xdr:nvSpPr>
        <xdr:cNvPr id="270" name="AutoShape 269"/>
        <xdr:cNvSpPr>
          <a:spLocks noChangeArrowheads="1"/>
        </xdr:cNvSpPr>
      </xdr:nvSpPr>
      <xdr:spPr bwMode="auto">
        <a:xfrm>
          <a:off x="6772275" y="2286000"/>
          <a:ext cx="0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31</xdr:row>
      <xdr:rowOff>0</xdr:rowOff>
    </xdr:from>
    <xdr:to>
      <xdr:col>31</xdr:col>
      <xdr:colOff>0</xdr:colOff>
      <xdr:row>31</xdr:row>
      <xdr:rowOff>0</xdr:rowOff>
    </xdr:to>
    <xdr:sp macro="" textlink="">
      <xdr:nvSpPr>
        <xdr:cNvPr id="271" name="AutoShape 270"/>
        <xdr:cNvSpPr>
          <a:spLocks noChangeArrowheads="1"/>
        </xdr:cNvSpPr>
      </xdr:nvSpPr>
      <xdr:spPr bwMode="auto">
        <a:xfrm>
          <a:off x="6772275" y="416242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31</xdr:row>
      <xdr:rowOff>0</xdr:rowOff>
    </xdr:from>
    <xdr:to>
      <xdr:col>31</xdr:col>
      <xdr:colOff>0</xdr:colOff>
      <xdr:row>31</xdr:row>
      <xdr:rowOff>0</xdr:rowOff>
    </xdr:to>
    <xdr:sp macro="" textlink="">
      <xdr:nvSpPr>
        <xdr:cNvPr id="272" name="AutoShape 271"/>
        <xdr:cNvSpPr>
          <a:spLocks noChangeArrowheads="1"/>
        </xdr:cNvSpPr>
      </xdr:nvSpPr>
      <xdr:spPr bwMode="auto">
        <a:xfrm>
          <a:off x="6772275" y="416242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25</xdr:row>
      <xdr:rowOff>9525</xdr:rowOff>
    </xdr:from>
    <xdr:to>
      <xdr:col>31</xdr:col>
      <xdr:colOff>0</xdr:colOff>
      <xdr:row>28</xdr:row>
      <xdr:rowOff>0</xdr:rowOff>
    </xdr:to>
    <xdr:sp macro="" textlink="">
      <xdr:nvSpPr>
        <xdr:cNvPr id="273" name="AutoShape 272"/>
        <xdr:cNvSpPr>
          <a:spLocks noChangeArrowheads="1"/>
        </xdr:cNvSpPr>
      </xdr:nvSpPr>
      <xdr:spPr bwMode="auto">
        <a:xfrm>
          <a:off x="6772275" y="3143250"/>
          <a:ext cx="0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34</xdr:row>
      <xdr:rowOff>0</xdr:rowOff>
    </xdr:from>
    <xdr:to>
      <xdr:col>31</xdr:col>
      <xdr:colOff>0</xdr:colOff>
      <xdr:row>34</xdr:row>
      <xdr:rowOff>0</xdr:rowOff>
    </xdr:to>
    <xdr:sp macro="" textlink="">
      <xdr:nvSpPr>
        <xdr:cNvPr id="274" name="AutoShape 273"/>
        <xdr:cNvSpPr>
          <a:spLocks noChangeArrowheads="1"/>
        </xdr:cNvSpPr>
      </xdr:nvSpPr>
      <xdr:spPr bwMode="auto">
        <a:xfrm>
          <a:off x="6772275" y="46863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34</xdr:row>
      <xdr:rowOff>0</xdr:rowOff>
    </xdr:from>
    <xdr:to>
      <xdr:col>31</xdr:col>
      <xdr:colOff>0</xdr:colOff>
      <xdr:row>34</xdr:row>
      <xdr:rowOff>0</xdr:rowOff>
    </xdr:to>
    <xdr:sp macro="" textlink="">
      <xdr:nvSpPr>
        <xdr:cNvPr id="275" name="AutoShape 274"/>
        <xdr:cNvSpPr>
          <a:spLocks noChangeArrowheads="1"/>
        </xdr:cNvSpPr>
      </xdr:nvSpPr>
      <xdr:spPr bwMode="auto">
        <a:xfrm>
          <a:off x="6772275" y="46863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34</xdr:row>
      <xdr:rowOff>0</xdr:rowOff>
    </xdr:from>
    <xdr:to>
      <xdr:col>31</xdr:col>
      <xdr:colOff>0</xdr:colOff>
      <xdr:row>34</xdr:row>
      <xdr:rowOff>0</xdr:rowOff>
    </xdr:to>
    <xdr:sp macro="" textlink="">
      <xdr:nvSpPr>
        <xdr:cNvPr id="276" name="AutoShape 275"/>
        <xdr:cNvSpPr>
          <a:spLocks noChangeArrowheads="1"/>
        </xdr:cNvSpPr>
      </xdr:nvSpPr>
      <xdr:spPr bwMode="auto">
        <a:xfrm>
          <a:off x="6772275" y="46863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190500</xdr:colOff>
      <xdr:row>34</xdr:row>
      <xdr:rowOff>0</xdr:rowOff>
    </xdr:from>
    <xdr:to>
      <xdr:col>30</xdr:col>
      <xdr:colOff>9525</xdr:colOff>
      <xdr:row>34</xdr:row>
      <xdr:rowOff>0</xdr:rowOff>
    </xdr:to>
    <xdr:sp macro="" textlink="">
      <xdr:nvSpPr>
        <xdr:cNvPr id="277" name="AutoShape 276"/>
        <xdr:cNvSpPr>
          <a:spLocks noChangeArrowheads="1"/>
        </xdr:cNvSpPr>
      </xdr:nvSpPr>
      <xdr:spPr bwMode="auto">
        <a:xfrm>
          <a:off x="5867400" y="4686300"/>
          <a:ext cx="6953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190500</xdr:colOff>
      <xdr:row>34</xdr:row>
      <xdr:rowOff>0</xdr:rowOff>
    </xdr:from>
    <xdr:to>
      <xdr:col>30</xdr:col>
      <xdr:colOff>9525</xdr:colOff>
      <xdr:row>34</xdr:row>
      <xdr:rowOff>0</xdr:rowOff>
    </xdr:to>
    <xdr:sp macro="" textlink="">
      <xdr:nvSpPr>
        <xdr:cNvPr id="278" name="AutoShape 277"/>
        <xdr:cNvSpPr>
          <a:spLocks noChangeArrowheads="1"/>
        </xdr:cNvSpPr>
      </xdr:nvSpPr>
      <xdr:spPr bwMode="auto">
        <a:xfrm>
          <a:off x="5867400" y="4686300"/>
          <a:ext cx="6953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0</xdr:colOff>
      <xdr:row>34</xdr:row>
      <xdr:rowOff>0</xdr:rowOff>
    </xdr:from>
    <xdr:to>
      <xdr:col>30</xdr:col>
      <xdr:colOff>0</xdr:colOff>
      <xdr:row>34</xdr:row>
      <xdr:rowOff>0</xdr:rowOff>
    </xdr:to>
    <xdr:sp macro="" textlink="">
      <xdr:nvSpPr>
        <xdr:cNvPr id="279" name="AutoShape 278"/>
        <xdr:cNvSpPr>
          <a:spLocks noChangeArrowheads="1"/>
        </xdr:cNvSpPr>
      </xdr:nvSpPr>
      <xdr:spPr bwMode="auto">
        <a:xfrm>
          <a:off x="5895975" y="4686300"/>
          <a:ext cx="6572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30</xdr:row>
      <xdr:rowOff>9525</xdr:rowOff>
    </xdr:from>
    <xdr:to>
      <xdr:col>31</xdr:col>
      <xdr:colOff>0</xdr:colOff>
      <xdr:row>33</xdr:row>
      <xdr:rowOff>0</xdr:rowOff>
    </xdr:to>
    <xdr:sp macro="" textlink="">
      <xdr:nvSpPr>
        <xdr:cNvPr id="280" name="AutoShape 279"/>
        <xdr:cNvSpPr>
          <a:spLocks noChangeArrowheads="1"/>
        </xdr:cNvSpPr>
      </xdr:nvSpPr>
      <xdr:spPr bwMode="auto">
        <a:xfrm>
          <a:off x="6772275" y="4000500"/>
          <a:ext cx="0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217713</xdr:colOff>
      <xdr:row>2</xdr:row>
      <xdr:rowOff>13607</xdr:rowOff>
    </xdr:from>
    <xdr:to>
      <xdr:col>43</xdr:col>
      <xdr:colOff>108856</xdr:colOff>
      <xdr:row>9</xdr:row>
      <xdr:rowOff>81643</xdr:rowOff>
    </xdr:to>
    <xdr:sp macro="" textlink="">
      <xdr:nvSpPr>
        <xdr:cNvPr id="282" name="角丸四角形 281"/>
        <xdr:cNvSpPr/>
      </xdr:nvSpPr>
      <xdr:spPr>
        <a:xfrm>
          <a:off x="421820" y="394607"/>
          <a:ext cx="9035143" cy="1401536"/>
        </a:xfrm>
        <a:prstGeom prst="round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創英角ﾎﾟｯﾌﾟ体" pitchFamily="50" charset="-128"/>
              <a:ea typeface="HGS創英角ﾎﾟｯﾌﾟ体" pitchFamily="50" charset="-128"/>
              <a:cs typeface="+mn-cs"/>
            </a:rPr>
            <a:t>《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創英角ﾎﾟｯﾌﾟ体" pitchFamily="50" charset="-128"/>
              <a:ea typeface="HGS創英角ﾎﾟｯﾌﾟ体" pitchFamily="50" charset="-128"/>
              <a:cs typeface="+mn-cs"/>
            </a:rPr>
            <a:t>注意事項</a:t>
          </a: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創英角ﾎﾟｯﾌﾟ体" pitchFamily="50" charset="-128"/>
              <a:ea typeface="HGS創英角ﾎﾟｯﾌﾟ体" pitchFamily="50" charset="-128"/>
              <a:cs typeface="+mn-cs"/>
            </a:rPr>
            <a:t>》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創英角ﾎﾟｯﾌﾟ体" pitchFamily="50" charset="-128"/>
              <a:ea typeface="HGS創英角ﾎﾟｯﾌﾟ体" pitchFamily="50" charset="-128"/>
              <a:cs typeface="+mn-cs"/>
            </a:rPr>
            <a:t> </a:t>
          </a:r>
          <a:endParaRPr kumimoji="0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S創英角ﾎﾟｯﾌﾟ体" pitchFamily="50" charset="-128"/>
            <a:ea typeface="HGS創英角ﾎﾟｯﾌﾟ体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創英角ﾎﾟｯﾌﾟ体" pitchFamily="50" charset="-128"/>
              <a:ea typeface="HGS創英角ﾎﾟｯﾌﾟ体" pitchFamily="50" charset="-128"/>
              <a:cs typeface="+mn-cs"/>
            </a:rPr>
            <a:t>・①～④は協会長杯の結果を入れる。　・合同練習１０分のみで、公式練習はなしとする。</a:t>
          </a:r>
          <a:endParaRPr kumimoji="0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S創英角ﾎﾟｯﾌﾟ体" pitchFamily="50" charset="-128"/>
            <a:ea typeface="HGS創英角ﾎﾟｯﾌﾟ体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創英角ﾎﾟｯﾌﾟ体" pitchFamily="50" charset="-128"/>
              <a:ea typeface="HGS創英角ﾎﾟｯﾌﾟ体" pitchFamily="50" charset="-128"/>
              <a:cs typeface="+mn-cs"/>
            </a:rPr>
            <a:t> ・３セット目は</a:t>
          </a: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創英角ﾎﾟｯﾌﾟ体" pitchFamily="50" charset="-128"/>
              <a:ea typeface="HGS創英角ﾎﾟｯﾌﾟ体" pitchFamily="50" charset="-128"/>
              <a:cs typeface="+mn-cs"/>
            </a:rPr>
            <a:t>15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創英角ﾎﾟｯﾌﾟ体" pitchFamily="50" charset="-128"/>
              <a:ea typeface="HGS創英角ﾎﾟｯﾌﾟ体" pitchFamily="50" charset="-128"/>
              <a:cs typeface="+mn-cs"/>
            </a:rPr>
            <a:t>点マッチとする。</a:t>
          </a:r>
          <a:endParaRPr kumimoji="0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S創英角ﾎﾟｯﾌﾟ体" pitchFamily="50" charset="-128"/>
            <a:ea typeface="HGS創英角ﾎﾟｯﾌﾟ体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創英角ﾎﾟｯﾌﾟ体" pitchFamily="50" charset="-128"/>
              <a:ea typeface="HGS創英角ﾎﾟｯﾌﾟ体" pitchFamily="50" charset="-128"/>
              <a:cs typeface="+mn-cs"/>
            </a:rPr>
            <a:t>・第３試合終了後昼食３０分、合同練習１０分をとる。</a:t>
          </a:r>
          <a:endParaRPr kumimoji="0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S創英角ﾎﾟｯﾌﾟ体" pitchFamily="50" charset="-128"/>
            <a:ea typeface="HGS創英角ﾎﾟｯﾌﾟ体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創英角ﾎﾟｯﾌﾟ体" pitchFamily="50" charset="-128"/>
              <a:ea typeface="HGS創英角ﾎﾟｯﾌﾟ体" pitchFamily="50" charset="-128"/>
              <a:cs typeface="+mn-cs"/>
            </a:rPr>
            <a:t>・審判は試合のない</a:t>
          </a: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創英角ﾎﾟｯﾌﾟ体" pitchFamily="50" charset="-128"/>
              <a:ea typeface="HGS創英角ﾎﾟｯﾌﾟ体" pitchFamily="50" charset="-128"/>
              <a:cs typeface="+mn-cs"/>
            </a:rPr>
            <a:t>2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S創英角ﾎﾟｯﾌﾟ体" pitchFamily="50" charset="-128"/>
              <a:ea typeface="HGS創英角ﾎﾟｯﾌﾟ体" pitchFamily="50" charset="-128"/>
              <a:cs typeface="+mn-cs"/>
            </a:rPr>
            <a:t>チームが行う。</a:t>
          </a:r>
          <a:endParaRPr kumimoji="0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S創英角ﾎﾟｯﾌﾟ体" pitchFamily="50" charset="-128"/>
            <a:ea typeface="HGS創英角ﾎﾟｯﾌﾟ体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S創英角ﾎﾟｯﾌﾟ体" pitchFamily="50" charset="-128"/>
            <a:ea typeface="HGS創英角ﾎﾟｯﾌﾟ体" pitchFamily="50" charset="-128"/>
            <a:cs typeface="+mn-cs"/>
          </a:endParaRPr>
        </a:p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43"/>
  <sheetViews>
    <sheetView tabSelected="1" topLeftCell="A5" zoomScale="85" zoomScaleNormal="85" workbookViewId="0">
      <selection activeCell="AX10" sqref="AX10"/>
    </sheetView>
  </sheetViews>
  <sheetFormatPr defaultRowHeight="13.5" x14ac:dyDescent="0.15"/>
  <cols>
    <col min="1" max="1" width="2.625" customWidth="1"/>
    <col min="2" max="47" width="2.875" customWidth="1"/>
  </cols>
  <sheetData>
    <row r="1" spans="1:51" s="1" customFormat="1" ht="15" customHeight="1" x14ac:dyDescent="0.3">
      <c r="B1" s="72" t="s">
        <v>27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0" t="s">
        <v>0</v>
      </c>
      <c r="AJ1" s="70"/>
      <c r="AK1" s="70" t="s">
        <v>28</v>
      </c>
      <c r="AN1" s="70"/>
      <c r="AO1" s="70"/>
      <c r="AP1" s="71"/>
    </row>
    <row r="2" spans="1:51" s="1" customFormat="1" ht="15" customHeight="1" x14ac:dyDescent="0.3"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0" t="s">
        <v>29</v>
      </c>
      <c r="AJ2" s="70"/>
      <c r="AK2" s="70"/>
      <c r="AN2" s="70"/>
      <c r="AO2" s="70"/>
      <c r="AP2" s="71"/>
    </row>
    <row r="3" spans="1:51" s="1" customFormat="1" ht="15" customHeight="1" x14ac:dyDescent="0.3"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2"/>
      <c r="AL3" s="3"/>
      <c r="AM3" s="3"/>
      <c r="AN3" s="3"/>
      <c r="AO3" s="3"/>
    </row>
    <row r="4" spans="1:51" s="1" customFormat="1" ht="15" customHeight="1" x14ac:dyDescent="0.3"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2"/>
      <c r="AL4" s="3"/>
      <c r="AM4" s="3"/>
      <c r="AN4" s="3"/>
      <c r="AO4" s="3"/>
    </row>
    <row r="5" spans="1:51" s="1" customFormat="1" ht="15" customHeight="1" x14ac:dyDescent="0.3"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2"/>
      <c r="AL5" s="3"/>
      <c r="AM5" s="3"/>
      <c r="AN5" s="3"/>
      <c r="AO5" s="3"/>
    </row>
    <row r="6" spans="1:51" s="1" customFormat="1" ht="15" customHeight="1" x14ac:dyDescent="0.3"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2"/>
      <c r="AL6" s="3"/>
      <c r="AM6" s="3"/>
      <c r="AN6" s="3"/>
      <c r="AO6" s="3"/>
    </row>
    <row r="7" spans="1:51" s="66" customFormat="1" ht="15" customHeight="1" x14ac:dyDescent="0.15">
      <c r="B7" s="67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9"/>
      <c r="AL7" s="69"/>
      <c r="AM7" s="69"/>
      <c r="AN7" s="69"/>
      <c r="AO7" s="69"/>
    </row>
    <row r="8" spans="1:51" s="66" customFormat="1" ht="15" customHeight="1" x14ac:dyDescent="0.15">
      <c r="B8" s="67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9"/>
      <c r="AL8" s="69"/>
      <c r="AM8" s="69"/>
      <c r="AN8" s="69"/>
      <c r="AO8" s="69"/>
    </row>
    <row r="9" spans="1:51" s="66" customFormat="1" ht="15" customHeight="1" x14ac:dyDescent="0.15"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9"/>
      <c r="AL9" s="69"/>
      <c r="AM9" s="69"/>
      <c r="AN9" s="69"/>
      <c r="AO9" s="69"/>
    </row>
    <row r="10" spans="1:51" s="66" customFormat="1" ht="15" thickBot="1" x14ac:dyDescent="0.2"/>
    <row r="11" spans="1:51" s="4" customFormat="1" ht="12.75" customHeight="1" x14ac:dyDescent="0.15">
      <c r="A11" s="5"/>
      <c r="B11" s="93"/>
      <c r="C11" s="94"/>
      <c r="D11" s="94"/>
      <c r="E11" s="94"/>
      <c r="F11" s="94"/>
      <c r="G11" s="95"/>
      <c r="H11" s="99" t="str">
        <f>IF(B15="","",B15)</f>
        <v>葛　生</v>
      </c>
      <c r="I11" s="100"/>
      <c r="J11" s="100"/>
      <c r="K11" s="100"/>
      <c r="L11" s="100"/>
      <c r="M11" s="101"/>
      <c r="N11" s="99" t="str">
        <f>IF(B20="","",B20)</f>
        <v>足利三</v>
      </c>
      <c r="O11" s="100"/>
      <c r="P11" s="100"/>
      <c r="Q11" s="100"/>
      <c r="R11" s="100"/>
      <c r="S11" s="101"/>
      <c r="T11" s="99" t="str">
        <f>IF(B25="","",B25)</f>
        <v>佐野北</v>
      </c>
      <c r="U11" s="100"/>
      <c r="V11" s="100"/>
      <c r="W11" s="100"/>
      <c r="X11" s="100"/>
      <c r="Y11" s="101"/>
      <c r="Z11" s="99" t="str">
        <f>IF(B30="","",B30)</f>
        <v>佐野南</v>
      </c>
      <c r="AA11" s="100"/>
      <c r="AB11" s="100"/>
      <c r="AC11" s="100"/>
      <c r="AD11" s="100"/>
      <c r="AE11" s="100"/>
      <c r="AF11" s="87" t="s">
        <v>1</v>
      </c>
      <c r="AG11" s="90" t="s">
        <v>2</v>
      </c>
      <c r="AH11" s="90" t="s">
        <v>3</v>
      </c>
      <c r="AI11" s="90" t="s">
        <v>4</v>
      </c>
      <c r="AJ11" s="73" t="s">
        <v>5</v>
      </c>
      <c r="AK11" s="79"/>
      <c r="AL11" s="73" t="s">
        <v>6</v>
      </c>
      <c r="AM11" s="74"/>
      <c r="AN11" s="73" t="s">
        <v>7</v>
      </c>
      <c r="AO11" s="74"/>
      <c r="AP11" s="73" t="s">
        <v>8</v>
      </c>
      <c r="AQ11" s="79"/>
      <c r="AR11" s="84" t="s">
        <v>9</v>
      </c>
    </row>
    <row r="12" spans="1:51" s="4" customFormat="1" ht="12.75" customHeight="1" x14ac:dyDescent="0.15">
      <c r="A12" s="5"/>
      <c r="B12" s="96"/>
      <c r="C12" s="97"/>
      <c r="D12" s="97"/>
      <c r="E12" s="97"/>
      <c r="F12" s="97"/>
      <c r="G12" s="98"/>
      <c r="H12" s="102"/>
      <c r="I12" s="103"/>
      <c r="J12" s="103"/>
      <c r="K12" s="103"/>
      <c r="L12" s="103"/>
      <c r="M12" s="104"/>
      <c r="N12" s="102"/>
      <c r="O12" s="103"/>
      <c r="P12" s="103"/>
      <c r="Q12" s="103"/>
      <c r="R12" s="103"/>
      <c r="S12" s="104"/>
      <c r="T12" s="102"/>
      <c r="U12" s="103"/>
      <c r="V12" s="103"/>
      <c r="W12" s="103"/>
      <c r="X12" s="103"/>
      <c r="Y12" s="104"/>
      <c r="Z12" s="102"/>
      <c r="AA12" s="103"/>
      <c r="AB12" s="103"/>
      <c r="AC12" s="103"/>
      <c r="AD12" s="103"/>
      <c r="AE12" s="103"/>
      <c r="AF12" s="88"/>
      <c r="AG12" s="91"/>
      <c r="AH12" s="91"/>
      <c r="AI12" s="91"/>
      <c r="AJ12" s="80"/>
      <c r="AK12" s="81"/>
      <c r="AL12" s="75"/>
      <c r="AM12" s="76"/>
      <c r="AN12" s="75"/>
      <c r="AO12" s="76"/>
      <c r="AP12" s="80"/>
      <c r="AQ12" s="81"/>
      <c r="AR12" s="85"/>
    </row>
    <row r="13" spans="1:51" s="4" customFormat="1" ht="12.75" customHeight="1" x14ac:dyDescent="0.15">
      <c r="A13" s="5"/>
      <c r="B13" s="96"/>
      <c r="C13" s="97"/>
      <c r="D13" s="97"/>
      <c r="E13" s="97"/>
      <c r="F13" s="97"/>
      <c r="G13" s="98"/>
      <c r="H13" s="102"/>
      <c r="I13" s="103"/>
      <c r="J13" s="103"/>
      <c r="K13" s="103"/>
      <c r="L13" s="103"/>
      <c r="M13" s="104"/>
      <c r="N13" s="102"/>
      <c r="O13" s="103"/>
      <c r="P13" s="103"/>
      <c r="Q13" s="103"/>
      <c r="R13" s="103"/>
      <c r="S13" s="104"/>
      <c r="T13" s="102"/>
      <c r="U13" s="103"/>
      <c r="V13" s="103"/>
      <c r="W13" s="103"/>
      <c r="X13" s="103"/>
      <c r="Y13" s="104"/>
      <c r="Z13" s="102"/>
      <c r="AA13" s="103"/>
      <c r="AB13" s="103"/>
      <c r="AC13" s="103"/>
      <c r="AD13" s="103"/>
      <c r="AE13" s="103"/>
      <c r="AF13" s="88"/>
      <c r="AG13" s="91"/>
      <c r="AH13" s="91"/>
      <c r="AI13" s="91"/>
      <c r="AJ13" s="80"/>
      <c r="AK13" s="81"/>
      <c r="AL13" s="75"/>
      <c r="AM13" s="76"/>
      <c r="AN13" s="75"/>
      <c r="AO13" s="76"/>
      <c r="AP13" s="80"/>
      <c r="AQ13" s="81"/>
      <c r="AR13" s="85"/>
    </row>
    <row r="14" spans="1:51" s="4" customFormat="1" ht="12.75" customHeight="1" x14ac:dyDescent="0.15">
      <c r="B14" s="96"/>
      <c r="C14" s="97"/>
      <c r="D14" s="97"/>
      <c r="E14" s="97"/>
      <c r="F14" s="97"/>
      <c r="G14" s="98"/>
      <c r="H14" s="105"/>
      <c r="I14" s="106"/>
      <c r="J14" s="106"/>
      <c r="K14" s="106"/>
      <c r="L14" s="106"/>
      <c r="M14" s="107"/>
      <c r="N14" s="105"/>
      <c r="O14" s="106"/>
      <c r="P14" s="106"/>
      <c r="Q14" s="106"/>
      <c r="R14" s="106"/>
      <c r="S14" s="107"/>
      <c r="T14" s="105"/>
      <c r="U14" s="106"/>
      <c r="V14" s="106"/>
      <c r="W14" s="106"/>
      <c r="X14" s="106"/>
      <c r="Y14" s="107"/>
      <c r="Z14" s="105"/>
      <c r="AA14" s="106"/>
      <c r="AB14" s="106"/>
      <c r="AC14" s="106"/>
      <c r="AD14" s="106"/>
      <c r="AE14" s="106"/>
      <c r="AF14" s="89"/>
      <c r="AG14" s="92"/>
      <c r="AH14" s="92"/>
      <c r="AI14" s="92"/>
      <c r="AJ14" s="82"/>
      <c r="AK14" s="83"/>
      <c r="AL14" s="77"/>
      <c r="AM14" s="78"/>
      <c r="AN14" s="77"/>
      <c r="AO14" s="78"/>
      <c r="AP14" s="82"/>
      <c r="AQ14" s="83"/>
      <c r="AR14" s="86"/>
    </row>
    <row r="15" spans="1:51" s="4" customFormat="1" ht="12.75" customHeight="1" x14ac:dyDescent="0.15">
      <c r="B15" s="146" t="s">
        <v>30</v>
      </c>
      <c r="C15" s="147"/>
      <c r="D15" s="147"/>
      <c r="E15" s="147"/>
      <c r="F15" s="147"/>
      <c r="G15" s="148"/>
      <c r="H15" s="110"/>
      <c r="I15" s="111"/>
      <c r="J15" s="111"/>
      <c r="K15" s="111"/>
      <c r="L15" s="111"/>
      <c r="M15" s="112"/>
      <c r="O15" s="5"/>
      <c r="P15" s="5"/>
      <c r="Q15" s="5"/>
      <c r="R15" s="5"/>
      <c r="S15" s="5"/>
      <c r="T15" s="6"/>
      <c r="U15" s="5"/>
      <c r="V15" s="5"/>
      <c r="W15" s="5"/>
      <c r="X15" s="5"/>
      <c r="Y15" s="5"/>
      <c r="Z15" s="7"/>
      <c r="AA15" s="5"/>
      <c r="AB15" s="5"/>
      <c r="AC15" s="5"/>
      <c r="AD15" s="5"/>
      <c r="AE15" s="8"/>
      <c r="AF15" s="9"/>
      <c r="AG15" s="10"/>
      <c r="AH15" s="10"/>
      <c r="AI15" s="10"/>
      <c r="AJ15" s="108" t="str">
        <f>IF(ISERROR(AH17/AI17),"",AH17/AI17)</f>
        <v/>
      </c>
      <c r="AK15" s="109"/>
      <c r="AL15" s="119" t="str">
        <f>IF(P16="","",SUM(P16:P18)+SUM(V16:V18)+SUM(AB16:AB18))</f>
        <v/>
      </c>
      <c r="AM15" s="109"/>
      <c r="AN15" s="119" t="str">
        <f>IF(R16="","",SUM(R16:R18)+SUM(X16:X18)+SUM(AD16:AD18))</f>
        <v/>
      </c>
      <c r="AO15" s="109"/>
      <c r="AP15" s="108" t="str">
        <f>IF(ISERROR(AL15/AN15),"",AL15/AN15)</f>
        <v/>
      </c>
      <c r="AQ15" s="109"/>
      <c r="AR15" s="11"/>
      <c r="AY15" s="12"/>
    </row>
    <row r="16" spans="1:51" s="4" customFormat="1" ht="12.75" customHeight="1" x14ac:dyDescent="0.15">
      <c r="B16" s="149"/>
      <c r="C16" s="147"/>
      <c r="D16" s="147"/>
      <c r="E16" s="147"/>
      <c r="F16" s="147"/>
      <c r="G16" s="148"/>
      <c r="H16" s="113"/>
      <c r="I16" s="114"/>
      <c r="J16" s="114"/>
      <c r="K16" s="114"/>
      <c r="L16" s="114"/>
      <c r="M16" s="115"/>
      <c r="N16" s="6"/>
      <c r="O16" s="5"/>
      <c r="P16" s="5"/>
      <c r="Q16" s="13" t="s">
        <v>10</v>
      </c>
      <c r="R16" s="5"/>
      <c r="S16" s="5"/>
      <c r="T16" s="6"/>
      <c r="U16" s="5"/>
      <c r="V16" s="5"/>
      <c r="W16" s="13" t="s">
        <v>10</v>
      </c>
      <c r="X16" s="5"/>
      <c r="Y16" s="5"/>
      <c r="Z16" s="6"/>
      <c r="AA16" s="5"/>
      <c r="AB16" s="5"/>
      <c r="AC16" s="13" t="s">
        <v>10</v>
      </c>
      <c r="AD16" s="5"/>
      <c r="AE16" s="5"/>
      <c r="AF16" s="14"/>
      <c r="AG16" s="10"/>
      <c r="AH16" s="10"/>
      <c r="AI16" s="10"/>
      <c r="AJ16" s="75"/>
      <c r="AK16" s="76"/>
      <c r="AL16" s="75"/>
      <c r="AM16" s="76"/>
      <c r="AN16" s="75"/>
      <c r="AO16" s="76"/>
      <c r="AP16" s="75"/>
      <c r="AQ16" s="76"/>
      <c r="AR16" s="11"/>
      <c r="AY16" s="12"/>
    </row>
    <row r="17" spans="2:51" s="4" customFormat="1" ht="12.75" customHeight="1" x14ac:dyDescent="0.15">
      <c r="B17" s="149"/>
      <c r="C17" s="147"/>
      <c r="D17" s="147"/>
      <c r="E17" s="147"/>
      <c r="F17" s="147"/>
      <c r="G17" s="148"/>
      <c r="H17" s="113"/>
      <c r="I17" s="114"/>
      <c r="J17" s="114"/>
      <c r="K17" s="114"/>
      <c r="L17" s="114"/>
      <c r="M17" s="115"/>
      <c r="N17" s="15" t="str">
        <f>IF(O17="","",IF(O17=2,"○",IF(O17=1,"●",IF(O17=0,"●",""))))</f>
        <v/>
      </c>
      <c r="O17" s="16" t="str">
        <f>IF(P16="","",IF(P16&gt;R16,1,0)+IF(P17&gt;R17,1,0)+IF(P18&gt;R18,1,0))</f>
        <v/>
      </c>
      <c r="P17" s="5"/>
      <c r="Q17" s="13" t="s">
        <v>10</v>
      </c>
      <c r="R17" s="5"/>
      <c r="S17" s="16" t="str">
        <f>IF(R16="","",IF(R16&gt;P16,1,0)+IF(R17&gt;P17,1,0)+IF(R18&gt;P18,1,0))</f>
        <v/>
      </c>
      <c r="T17" s="15" t="str">
        <f>IF(U17="","",IF(U17=2,"○",IF(U17=1,"●",IF(U17=0,"●",""))))</f>
        <v/>
      </c>
      <c r="U17" s="16" t="str">
        <f>IF(V16="","",IF(V16&gt;X16,1,0)+IF(V17&gt;X17,1,0)+IF(V18&gt;X18,1,0))</f>
        <v/>
      </c>
      <c r="V17" s="5"/>
      <c r="W17" s="13" t="s">
        <v>10</v>
      </c>
      <c r="X17" s="5"/>
      <c r="Y17" s="16" t="str">
        <f>IF(X16="","",IF(X16&gt;V16,1,0)+IF(X17&gt;V17,1,0)+IF(X18&gt;V18,1,0))</f>
        <v/>
      </c>
      <c r="Z17" s="15" t="str">
        <f>IF(AA17="","",IF(AA17=2,"○",IF(AA17=1,"●",IF(AA17=0,"●",""))))</f>
        <v/>
      </c>
      <c r="AA17" s="16" t="str">
        <f>IF(AB16="","",IF(AB16&gt;AD16,1,0)+IF(AB17&gt;AD17,1,0)+IF(AB18&gt;AD18,1,0))</f>
        <v/>
      </c>
      <c r="AB17" s="5"/>
      <c r="AC17" s="13" t="s">
        <v>10</v>
      </c>
      <c r="AD17" s="5"/>
      <c r="AE17" s="16" t="str">
        <f>IF(AD16="","",IF(AD16&gt;AB16,1,0)+IF(AD17&gt;AB17,1,0)+IF(AD18&gt;AB18,1,0))</f>
        <v/>
      </c>
      <c r="AF17" s="17" t="str">
        <f>IF(O17="","",EXACT(N17,"○")+EXACT(T17,"○")+EXACT(Z17,"○"))</f>
        <v/>
      </c>
      <c r="AG17" s="18" t="str">
        <f>IF(S17="","",EXACT(N17,"●")+EXACT(T17,"●")+EXACT(Z17,"●"))</f>
        <v/>
      </c>
      <c r="AH17" s="18" t="str">
        <f>IF(ISERROR(IF(O17="","",O17+U17+AA17)),"",(IF(O17="","",O17+U17+AA17)))</f>
        <v/>
      </c>
      <c r="AI17" s="18" t="str">
        <f>IF(ISERROR(IF(S17="","",S17+Y17+AE17)),"",(IF(S17="","",S17+Y17+AE17)))</f>
        <v/>
      </c>
      <c r="AJ17" s="75"/>
      <c r="AK17" s="76"/>
      <c r="AL17" s="75"/>
      <c r="AM17" s="76"/>
      <c r="AN17" s="75"/>
      <c r="AO17" s="76"/>
      <c r="AP17" s="75"/>
      <c r="AQ17" s="76"/>
      <c r="AR17" s="19" t="str">
        <f>IF(ISERROR(RANK(AU17,$AU$17:$AU$32)),"",(RANK(AU17,$AU$17:$AU$32)))</f>
        <v/>
      </c>
      <c r="AT17" s="4" t="e">
        <f>IF(OR(AF17=AF22,AF17=AF27,AF17=AF32,),CHOOSE(RANK(AF17,AF17:AF32)+1,0,400,300,200,100)+AF17+AJ15,CHOOSE(RANK(AF17,AF17:AF32)+1,0,400,300,200,100))</f>
        <v>#VALUE!</v>
      </c>
      <c r="AU17" s="4" t="e">
        <f>IF(OR(AT17=AT17,AT17=AT22,AT17=AT27,AT17=AT32,),CHOOSE(RANK(AT17,AT17:AT32)+1,0,400,300,200,100)+AP15,CHOOSE(RANK(AT17,AT17:AT32)+1,0,,400,300,200,100))</f>
        <v>#VALUE!</v>
      </c>
      <c r="AY17" s="12"/>
    </row>
    <row r="18" spans="2:51" s="4" customFormat="1" ht="12.75" customHeight="1" x14ac:dyDescent="0.15">
      <c r="B18" s="149"/>
      <c r="C18" s="147"/>
      <c r="D18" s="147"/>
      <c r="E18" s="147"/>
      <c r="F18" s="147"/>
      <c r="G18" s="148"/>
      <c r="H18" s="113"/>
      <c r="I18" s="114"/>
      <c r="J18" s="114"/>
      <c r="K18" s="114"/>
      <c r="L18" s="114"/>
      <c r="M18" s="115"/>
      <c r="N18" s="6"/>
      <c r="O18" s="13"/>
      <c r="P18" s="5"/>
      <c r="Q18" s="13" t="s">
        <v>10</v>
      </c>
      <c r="R18" s="5"/>
      <c r="S18" s="5"/>
      <c r="T18" s="6"/>
      <c r="U18" s="20"/>
      <c r="V18" s="5"/>
      <c r="W18" s="13" t="s">
        <v>10</v>
      </c>
      <c r="X18" s="5"/>
      <c r="Y18" s="13"/>
      <c r="Z18" s="6"/>
      <c r="AA18" s="20"/>
      <c r="AB18" s="5"/>
      <c r="AC18" s="13" t="s">
        <v>10</v>
      </c>
      <c r="AD18" s="5"/>
      <c r="AE18" s="13"/>
      <c r="AF18" s="14"/>
      <c r="AG18" s="10"/>
      <c r="AH18" s="10"/>
      <c r="AI18" s="10"/>
      <c r="AJ18" s="75"/>
      <c r="AK18" s="76"/>
      <c r="AL18" s="75"/>
      <c r="AM18" s="76"/>
      <c r="AN18" s="75"/>
      <c r="AO18" s="76"/>
      <c r="AP18" s="75"/>
      <c r="AQ18" s="76"/>
      <c r="AR18" s="11"/>
      <c r="AY18" s="12" t="str">
        <f>IF(ISERROR(IF(AR20=1,G21,IF(AR25=1,G26,IF(AR30=1,G31,"")))),"",(IF(AR20=1,G21,IF(AR25=1,G26,IF(AR30=1,G31,"")))))</f>
        <v/>
      </c>
    </row>
    <row r="19" spans="2:51" s="4" customFormat="1" ht="12.75" customHeight="1" x14ac:dyDescent="0.15">
      <c r="B19" s="149"/>
      <c r="C19" s="147"/>
      <c r="D19" s="147"/>
      <c r="E19" s="147"/>
      <c r="F19" s="147"/>
      <c r="G19" s="148"/>
      <c r="H19" s="116"/>
      <c r="I19" s="117"/>
      <c r="J19" s="117"/>
      <c r="K19" s="117"/>
      <c r="L19" s="117"/>
      <c r="M19" s="118"/>
      <c r="N19" s="21"/>
      <c r="O19" s="22"/>
      <c r="P19" s="23"/>
      <c r="Q19" s="23"/>
      <c r="R19" s="23"/>
      <c r="S19" s="23"/>
      <c r="T19" s="21"/>
      <c r="U19" s="24"/>
      <c r="V19" s="23"/>
      <c r="W19" s="22"/>
      <c r="X19" s="23"/>
      <c r="Y19" s="22"/>
      <c r="Z19" s="21"/>
      <c r="AA19" s="24"/>
      <c r="AB19" s="23"/>
      <c r="AC19" s="22"/>
      <c r="AD19" s="23"/>
      <c r="AE19" s="22"/>
      <c r="AF19" s="25"/>
      <c r="AG19" s="26"/>
      <c r="AH19" s="26"/>
      <c r="AI19" s="26"/>
      <c r="AJ19" s="77"/>
      <c r="AK19" s="78"/>
      <c r="AL19" s="77"/>
      <c r="AM19" s="78"/>
      <c r="AN19" s="77"/>
      <c r="AO19" s="78"/>
      <c r="AP19" s="77"/>
      <c r="AQ19" s="78"/>
      <c r="AR19" s="27"/>
      <c r="AY19" s="12" t="str">
        <f>IF(ISERROR(IF(AR21=1,B20,IF(AR26=1,B25,IF(AR31=1,B30,"")))),"",(IF(AR21=1,B20,IF(AR26=1,B25,IF(AR31=1,B30,"")))))</f>
        <v/>
      </c>
    </row>
    <row r="20" spans="2:51" s="4" customFormat="1" ht="12.75" customHeight="1" x14ac:dyDescent="0.15">
      <c r="B20" s="146" t="s">
        <v>31</v>
      </c>
      <c r="C20" s="147"/>
      <c r="D20" s="147"/>
      <c r="E20" s="147"/>
      <c r="F20" s="147"/>
      <c r="G20" s="148"/>
      <c r="I20" s="5"/>
      <c r="J20" s="5"/>
      <c r="K20" s="5"/>
      <c r="L20" s="5"/>
      <c r="M20" s="5"/>
      <c r="N20" s="110"/>
      <c r="O20" s="120"/>
      <c r="P20" s="120"/>
      <c r="Q20" s="120"/>
      <c r="R20" s="120"/>
      <c r="S20" s="121"/>
      <c r="U20" s="20"/>
      <c r="V20" s="5"/>
      <c r="W20" s="13"/>
      <c r="X20" s="5"/>
      <c r="Y20" s="13"/>
      <c r="Z20" s="7"/>
      <c r="AA20" s="20"/>
      <c r="AB20" s="5"/>
      <c r="AC20" s="13"/>
      <c r="AD20" s="5"/>
      <c r="AE20" s="13"/>
      <c r="AF20" s="14"/>
      <c r="AG20" s="10"/>
      <c r="AH20" s="10"/>
      <c r="AI20" s="10"/>
      <c r="AJ20" s="108" t="str">
        <f>IF(ISERROR(AH22/AI22),"",AH22/AI22)</f>
        <v/>
      </c>
      <c r="AK20" s="109"/>
      <c r="AL20" s="119" t="str">
        <f>IF(J21="","",SUM(J21:J23)+SUM(V21:V23)+SUM(AB21:AB23))</f>
        <v/>
      </c>
      <c r="AM20" s="109"/>
      <c r="AN20" s="119" t="str">
        <f>IF(L21="","",SUM(L21:L23)+SUM(X21:X23)+SUM(AD21:AD23))</f>
        <v/>
      </c>
      <c r="AO20" s="109"/>
      <c r="AP20" s="108" t="str">
        <f>IF(ISERROR(AL20/AN20),"",AL20/AN20)</f>
        <v/>
      </c>
      <c r="AQ20" s="109"/>
      <c r="AR20" s="11"/>
    </row>
    <row r="21" spans="2:51" s="4" customFormat="1" ht="12.75" customHeight="1" x14ac:dyDescent="0.15">
      <c r="B21" s="149"/>
      <c r="C21" s="147"/>
      <c r="D21" s="147"/>
      <c r="E21" s="147"/>
      <c r="F21" s="147"/>
      <c r="G21" s="148"/>
      <c r="H21" s="5"/>
      <c r="I21" s="5"/>
      <c r="J21" s="5" t="str">
        <f>IF(R16="","",R16)</f>
        <v/>
      </c>
      <c r="K21" s="13" t="s">
        <v>10</v>
      </c>
      <c r="L21" s="5" t="str">
        <f>IF(P16="","",P16)</f>
        <v/>
      </c>
      <c r="M21" s="13"/>
      <c r="N21" s="122"/>
      <c r="O21" s="123"/>
      <c r="P21" s="123"/>
      <c r="Q21" s="123"/>
      <c r="R21" s="123"/>
      <c r="S21" s="124"/>
      <c r="T21" s="6"/>
      <c r="U21" s="20"/>
      <c r="V21" s="28"/>
      <c r="W21" s="13" t="s">
        <v>10</v>
      </c>
      <c r="X21" s="28"/>
      <c r="Y21" s="13"/>
      <c r="Z21" s="6"/>
      <c r="AA21" s="20"/>
      <c r="AB21" s="28"/>
      <c r="AC21" s="13" t="s">
        <v>10</v>
      </c>
      <c r="AD21" s="28"/>
      <c r="AE21" s="13"/>
      <c r="AF21" s="14"/>
      <c r="AG21" s="10"/>
      <c r="AH21" s="10"/>
      <c r="AI21" s="10"/>
      <c r="AJ21" s="75"/>
      <c r="AK21" s="76"/>
      <c r="AL21" s="75"/>
      <c r="AM21" s="76"/>
      <c r="AN21" s="75"/>
      <c r="AO21" s="76"/>
      <c r="AP21" s="75"/>
      <c r="AQ21" s="76"/>
      <c r="AR21" s="11"/>
    </row>
    <row r="22" spans="2:51" s="4" customFormat="1" ht="12.75" customHeight="1" x14ac:dyDescent="0.15">
      <c r="B22" s="149"/>
      <c r="C22" s="147"/>
      <c r="D22" s="147"/>
      <c r="E22" s="147"/>
      <c r="F22" s="147"/>
      <c r="G22" s="148"/>
      <c r="H22" s="29" t="str">
        <f>IF(I22="","",IF(I22=2,"○",IF(I22=1,"●",IF(I22=0,"●",""))))</f>
        <v/>
      </c>
      <c r="I22" s="13" t="str">
        <f>S17</f>
        <v/>
      </c>
      <c r="J22" s="5" t="str">
        <f>IF(R17="","",R17)</f>
        <v/>
      </c>
      <c r="K22" s="13" t="s">
        <v>10</v>
      </c>
      <c r="L22" s="5" t="str">
        <f>IF(P17="","",P17)</f>
        <v/>
      </c>
      <c r="M22" s="13" t="str">
        <f>O17</f>
        <v/>
      </c>
      <c r="N22" s="122"/>
      <c r="O22" s="123"/>
      <c r="P22" s="123"/>
      <c r="Q22" s="123"/>
      <c r="R22" s="123"/>
      <c r="S22" s="124"/>
      <c r="T22" s="15" t="str">
        <f>IF(U22="","",IF(U22=2,"○",IF(U22=1,"●",IF(U22=0,"●",""))))</f>
        <v/>
      </c>
      <c r="U22" s="16" t="str">
        <f>IF(V21="","",IF(V21&gt;X21,1,0)+IF(V22&gt;X22,1,0)+IF(V23&gt;X23,1,0))</f>
        <v/>
      </c>
      <c r="V22" s="28"/>
      <c r="W22" s="13" t="s">
        <v>10</v>
      </c>
      <c r="X22" s="28"/>
      <c r="Y22" s="16" t="str">
        <f>IF(X21="","",IF(X21&gt;V21,1,0)+IF(X22&gt;V22,1,0)+IF(X23&gt;V23,1,0))</f>
        <v/>
      </c>
      <c r="Z22" s="15" t="str">
        <f>IF(AA22="","",IF(AA22=2,"○",IF(AA22=1,"●",IF(AA22=0,"●",""))))</f>
        <v/>
      </c>
      <c r="AA22" s="16" t="str">
        <f>IF($AB21="","",IF($AB21&gt;$AD21,1,0)+IF($AB22&gt;$AD22,1,0)+IF($AB23&gt;$AD23,1,0))</f>
        <v/>
      </c>
      <c r="AB22" s="28"/>
      <c r="AC22" s="13" t="s">
        <v>10</v>
      </c>
      <c r="AD22" s="28"/>
      <c r="AE22" s="16" t="str">
        <f>IF(AD21="","",IF(AD21&gt;AB21,1,0)+IF(AD22&gt;AB22,1,0)+IF(AD23&gt;AB23,1,0))</f>
        <v/>
      </c>
      <c r="AF22" s="17" t="str">
        <f>IF(I22="","",EXACT(H22,"○")+EXACT(T22,"○")+EXACT(Z22,"○"))</f>
        <v/>
      </c>
      <c r="AG22" s="30" t="str">
        <f>IF(I22="","",EXACT(H22,"●")+EXACT(T22,"●")+EXACT(Z22,"●"))</f>
        <v/>
      </c>
      <c r="AH22" s="18" t="str">
        <f>IF(ISERROR(IF(I22="","",I22+U22+AA22)),"",(IF(I22="","",I22+U22+AA22)))</f>
        <v/>
      </c>
      <c r="AI22" s="18" t="str">
        <f>IF(ISERROR(IF(M22="","",M22+Y22+AE22)),"",(IF(M22="","",M22+Y22+AE22)))</f>
        <v/>
      </c>
      <c r="AJ22" s="75"/>
      <c r="AK22" s="76"/>
      <c r="AL22" s="75"/>
      <c r="AM22" s="76"/>
      <c r="AN22" s="75"/>
      <c r="AO22" s="76"/>
      <c r="AP22" s="75"/>
      <c r="AQ22" s="76"/>
      <c r="AR22" s="19" t="str">
        <f>IF(ISERROR(RANK(AU22,$AU$17:$AU$32)),"",(RANK(AU22,$AU$17:$AU$32)))</f>
        <v/>
      </c>
      <c r="AT22" s="4" t="e">
        <f>IF(OR(AF22=AF27,AF22=AF17,AF22=AF32,),CHOOSE(RANK(AF22,AF17:AF32)+1,0,400,300,200,100)+AF22+AJ20,CHOOSE(RANK(AF22,AF17:AF32)+1,0,400,300,200,100))</f>
        <v>#VALUE!</v>
      </c>
      <c r="AU22" s="4" t="e">
        <f>IF(OR(AT22=AT17,AT22=AT22,AT22=AT27,AT22=AT32),CHOOSE(RANK(AT22,AT17:AT32)+1,0,400,300,200,100)+AP20,CHOOSE(RANK(AT22,AT17:AT32)+1,0,400,300,200,100))</f>
        <v>#VALUE!</v>
      </c>
    </row>
    <row r="23" spans="2:51" s="4" customFormat="1" ht="12.75" customHeight="1" x14ac:dyDescent="0.15">
      <c r="B23" s="149"/>
      <c r="C23" s="147"/>
      <c r="D23" s="147"/>
      <c r="E23" s="147"/>
      <c r="F23" s="147"/>
      <c r="G23" s="148"/>
      <c r="H23" s="5"/>
      <c r="I23" s="13"/>
      <c r="J23" s="5" t="str">
        <f>IF(R18="","",R18)</f>
        <v/>
      </c>
      <c r="K23" s="13" t="s">
        <v>10</v>
      </c>
      <c r="L23" s="5" t="str">
        <f>IF(P18="","",P18)</f>
        <v/>
      </c>
      <c r="M23" s="13"/>
      <c r="N23" s="122"/>
      <c r="O23" s="123"/>
      <c r="P23" s="123"/>
      <c r="Q23" s="123"/>
      <c r="R23" s="123"/>
      <c r="S23" s="124"/>
      <c r="T23" s="6"/>
      <c r="U23" s="20"/>
      <c r="V23" s="28"/>
      <c r="W23" s="13" t="s">
        <v>10</v>
      </c>
      <c r="X23" s="28"/>
      <c r="Y23" s="13"/>
      <c r="Z23" s="6"/>
      <c r="AA23" s="20"/>
      <c r="AB23" s="28"/>
      <c r="AC23" s="13" t="s">
        <v>10</v>
      </c>
      <c r="AD23" s="28"/>
      <c r="AE23" s="13"/>
      <c r="AF23" s="14"/>
      <c r="AG23" s="10"/>
      <c r="AH23" s="10"/>
      <c r="AI23" s="10"/>
      <c r="AJ23" s="75"/>
      <c r="AK23" s="76"/>
      <c r="AL23" s="75"/>
      <c r="AM23" s="76"/>
      <c r="AN23" s="75"/>
      <c r="AO23" s="76"/>
      <c r="AP23" s="75"/>
      <c r="AQ23" s="76"/>
      <c r="AR23" s="11"/>
    </row>
    <row r="24" spans="2:51" s="4" customFormat="1" ht="12.75" customHeight="1" x14ac:dyDescent="0.15">
      <c r="B24" s="149"/>
      <c r="C24" s="147"/>
      <c r="D24" s="147"/>
      <c r="E24" s="147"/>
      <c r="F24" s="147"/>
      <c r="G24" s="148"/>
      <c r="H24" s="23"/>
      <c r="I24" s="22"/>
      <c r="J24" s="23"/>
      <c r="K24" s="23"/>
      <c r="L24" s="23"/>
      <c r="M24" s="22"/>
      <c r="N24" s="125"/>
      <c r="O24" s="126"/>
      <c r="P24" s="126"/>
      <c r="Q24" s="126"/>
      <c r="R24" s="126"/>
      <c r="S24" s="127"/>
      <c r="T24" s="21"/>
      <c r="U24" s="23"/>
      <c r="V24" s="23"/>
      <c r="W24" s="23"/>
      <c r="X24" s="23"/>
      <c r="Y24" s="23"/>
      <c r="Z24" s="21"/>
      <c r="AA24" s="23"/>
      <c r="AB24" s="23"/>
      <c r="AC24" s="23"/>
      <c r="AD24" s="23"/>
      <c r="AE24" s="23"/>
      <c r="AF24" s="25"/>
      <c r="AG24" s="26"/>
      <c r="AH24" s="26"/>
      <c r="AI24" s="26"/>
      <c r="AJ24" s="77"/>
      <c r="AK24" s="78"/>
      <c r="AL24" s="77"/>
      <c r="AM24" s="78"/>
      <c r="AN24" s="77"/>
      <c r="AO24" s="78"/>
      <c r="AP24" s="77"/>
      <c r="AQ24" s="78"/>
      <c r="AR24" s="27"/>
    </row>
    <row r="25" spans="2:51" s="4" customFormat="1" ht="12.75" customHeight="1" x14ac:dyDescent="0.15">
      <c r="B25" s="146" t="s">
        <v>32</v>
      </c>
      <c r="C25" s="147"/>
      <c r="D25" s="147"/>
      <c r="E25" s="147"/>
      <c r="F25" s="147"/>
      <c r="G25" s="148"/>
      <c r="H25" s="7"/>
      <c r="I25" s="31"/>
      <c r="J25" s="8"/>
      <c r="K25" s="8"/>
      <c r="L25" s="8"/>
      <c r="M25" s="62"/>
      <c r="O25" s="13"/>
      <c r="P25" s="5"/>
      <c r="Q25" s="5"/>
      <c r="R25" s="5"/>
      <c r="S25" s="13"/>
      <c r="T25" s="110"/>
      <c r="U25" s="120"/>
      <c r="V25" s="120"/>
      <c r="W25" s="120"/>
      <c r="X25" s="120"/>
      <c r="Y25" s="121"/>
      <c r="AA25" s="20"/>
      <c r="AB25" s="5"/>
      <c r="AC25" s="13"/>
      <c r="AD25" s="5"/>
      <c r="AE25" s="13"/>
      <c r="AF25" s="14"/>
      <c r="AG25" s="10"/>
      <c r="AH25" s="10"/>
      <c r="AI25" s="10"/>
      <c r="AJ25" s="108" t="str">
        <f>IF(ISERROR(AH27/AI27),"",AH27/AI27)</f>
        <v/>
      </c>
      <c r="AK25" s="109"/>
      <c r="AL25" s="119" t="str">
        <f>IF(J26="","",SUM(J26:J28)+SUM(P26:P28)+SUM(AB26:AB28))</f>
        <v/>
      </c>
      <c r="AM25" s="109"/>
      <c r="AN25" s="119" t="str">
        <f>IF(L26="","",SUM(L26:L28)+SUM(R26:R28)+SUM(AD26:AD28))</f>
        <v/>
      </c>
      <c r="AO25" s="109"/>
      <c r="AP25" s="108" t="str">
        <f>IF(ISERROR(AL25/AN25),"",AL25/AN25)</f>
        <v/>
      </c>
      <c r="AQ25" s="109"/>
      <c r="AR25" s="11"/>
    </row>
    <row r="26" spans="2:51" s="4" customFormat="1" ht="12.75" customHeight="1" x14ac:dyDescent="0.15">
      <c r="B26" s="149"/>
      <c r="C26" s="147"/>
      <c r="D26" s="147"/>
      <c r="E26" s="147"/>
      <c r="F26" s="147"/>
      <c r="G26" s="148"/>
      <c r="H26" s="6"/>
      <c r="I26" s="13"/>
      <c r="J26" s="5" t="str">
        <f>IF(X16="","",X16)</f>
        <v/>
      </c>
      <c r="K26" s="13" t="s">
        <v>10</v>
      </c>
      <c r="L26" s="5" t="str">
        <f>IF(V16="","",V16)</f>
        <v/>
      </c>
      <c r="M26" s="63"/>
      <c r="N26" s="5"/>
      <c r="O26" s="13"/>
      <c r="P26" s="5" t="str">
        <f>IF(X21="","",X21)</f>
        <v/>
      </c>
      <c r="Q26" s="13" t="s">
        <v>10</v>
      </c>
      <c r="R26" s="5" t="str">
        <f>IF(V21="","",V21)</f>
        <v/>
      </c>
      <c r="S26" s="13"/>
      <c r="T26" s="122"/>
      <c r="U26" s="123"/>
      <c r="V26" s="123"/>
      <c r="W26" s="123"/>
      <c r="X26" s="123"/>
      <c r="Y26" s="124"/>
      <c r="Z26" s="6"/>
      <c r="AA26" s="20"/>
      <c r="AB26" s="28"/>
      <c r="AC26" s="13" t="s">
        <v>10</v>
      </c>
      <c r="AD26" s="28"/>
      <c r="AE26" s="13"/>
      <c r="AF26" s="14"/>
      <c r="AG26" s="10"/>
      <c r="AH26" s="10"/>
      <c r="AI26" s="10"/>
      <c r="AJ26" s="75"/>
      <c r="AK26" s="76"/>
      <c r="AL26" s="75"/>
      <c r="AM26" s="76"/>
      <c r="AN26" s="75"/>
      <c r="AO26" s="76"/>
      <c r="AP26" s="75"/>
      <c r="AQ26" s="76"/>
      <c r="AR26" s="11"/>
    </row>
    <row r="27" spans="2:51" s="4" customFormat="1" ht="12.75" customHeight="1" x14ac:dyDescent="0.15">
      <c r="B27" s="149"/>
      <c r="C27" s="147"/>
      <c r="D27" s="147"/>
      <c r="E27" s="147"/>
      <c r="F27" s="147"/>
      <c r="G27" s="148"/>
      <c r="H27" s="15" t="str">
        <f>IF(I27="","",IF(I27=2,"○",IF(I27=1,"●",IF(I27=0,"●",""))))</f>
        <v/>
      </c>
      <c r="I27" s="13" t="str">
        <f>Y17</f>
        <v/>
      </c>
      <c r="J27" s="5" t="str">
        <f>IF(X17="","",X17)</f>
        <v/>
      </c>
      <c r="K27" s="13" t="s">
        <v>10</v>
      </c>
      <c r="L27" s="5" t="str">
        <f>IF(V17="","",V17)</f>
        <v/>
      </c>
      <c r="M27" s="63" t="str">
        <f>U17</f>
        <v/>
      </c>
      <c r="N27" s="29" t="str">
        <f>IF(O27="","",IF(O27=2,"○",IF(O27=1,"●",IF(O27=0,"●",""))))</f>
        <v/>
      </c>
      <c r="O27" s="13" t="str">
        <f>Y22</f>
        <v/>
      </c>
      <c r="P27" s="5" t="str">
        <f>IF(X22="","",X22)</f>
        <v/>
      </c>
      <c r="Q27" s="13" t="s">
        <v>10</v>
      </c>
      <c r="R27" s="5" t="str">
        <f>IF(V22="","",V22)</f>
        <v/>
      </c>
      <c r="S27" s="13" t="str">
        <f>U22</f>
        <v/>
      </c>
      <c r="T27" s="122"/>
      <c r="U27" s="123"/>
      <c r="V27" s="123"/>
      <c r="W27" s="123"/>
      <c r="X27" s="123"/>
      <c r="Y27" s="124"/>
      <c r="Z27" s="15" t="str">
        <f>IF(AA27="","",IF(AA27=2,"○",IF(AA27=1,"●",IF(AA27=0,"●",""))))</f>
        <v/>
      </c>
      <c r="AA27" s="16" t="str">
        <f>IF($AB26="","",IF($AB26&gt;$AD26,1,0)+IF($AB27&gt;$AD27,1,0)+IF($AB28&gt;$AD28,1,0))</f>
        <v/>
      </c>
      <c r="AB27" s="28"/>
      <c r="AC27" s="13" t="s">
        <v>10</v>
      </c>
      <c r="AD27" s="28"/>
      <c r="AE27" s="16" t="str">
        <f>IF($AD26="","",IF($AD26&gt;$AB26,1,0)+IF($AD27&gt;$AB27,1,0)+IF($AD28&gt;$AB28,1,0))</f>
        <v/>
      </c>
      <c r="AF27" s="17" t="str">
        <f>IF(I27="","",EXACT(H27,"○")+EXACT(N27,"○")+EXACT(Z27,"○"))</f>
        <v/>
      </c>
      <c r="AG27" s="30" t="str">
        <f>IF(M27="","",EXACT(H27,"●")+EXACT(N27,"●")+EXACT(Z27,"●"))</f>
        <v/>
      </c>
      <c r="AH27" s="18" t="str">
        <f>IF(ISERROR(IF(I27="","",+I27+O27+AA27)),"",(IF(I27="","",+I27+O27+AA27)))</f>
        <v/>
      </c>
      <c r="AI27" s="18" t="str">
        <f>IF(ISERROR(IF(M27="","",M27+S27+AE27)),"",(IF(M27="","",M27+S27+AE27)))</f>
        <v/>
      </c>
      <c r="AJ27" s="75"/>
      <c r="AK27" s="76"/>
      <c r="AL27" s="75"/>
      <c r="AM27" s="76"/>
      <c r="AN27" s="75"/>
      <c r="AO27" s="76"/>
      <c r="AP27" s="75"/>
      <c r="AQ27" s="76"/>
      <c r="AR27" s="19" t="str">
        <f>IF(ISERROR(RANK(AU27,$AU$17:$AU$32)),"",(RANK(AU27,$AU$17:$AU$32)))</f>
        <v/>
      </c>
      <c r="AT27" s="4" t="e">
        <f>IF(OR(AF27=AF17,AF27=AF22,AF27=AF32),CHOOSE(RANK(AF27,AF17:AF32)+1,0,400,300,200,100)+AF27+AJ25,CHOOSE(RANK(AF27,AF17:AF32)+1,0,400,300,200,100))</f>
        <v>#VALUE!</v>
      </c>
      <c r="AU27" s="4" t="e">
        <f>IF(OR(AT27=AT17,AT27=AT22,AT27=AT27,AT27=AT32),CHOOSE(RANK(AT27,AT17:AT32)+1,0,400,300,200,100)+AP25,CHOOSE(RANK(AT27,AT17:AT32)+1,0,400,300,200,100))</f>
        <v>#VALUE!</v>
      </c>
    </row>
    <row r="28" spans="2:51" s="4" customFormat="1" ht="12.75" customHeight="1" x14ac:dyDescent="0.15">
      <c r="B28" s="149"/>
      <c r="C28" s="147"/>
      <c r="D28" s="147"/>
      <c r="E28" s="147"/>
      <c r="F28" s="147"/>
      <c r="G28" s="148"/>
      <c r="H28" s="6"/>
      <c r="I28" s="13"/>
      <c r="J28" s="5" t="str">
        <f>IF(X18="","",X18)</f>
        <v/>
      </c>
      <c r="K28" s="13" t="s">
        <v>10</v>
      </c>
      <c r="L28" s="5" t="str">
        <f>IF(V18="","",V18)</f>
        <v/>
      </c>
      <c r="M28" s="63"/>
      <c r="N28" s="5"/>
      <c r="O28" s="13"/>
      <c r="P28" s="5" t="str">
        <f>IF(X23="","",X23)</f>
        <v/>
      </c>
      <c r="Q28" s="13" t="s">
        <v>10</v>
      </c>
      <c r="R28" s="5" t="str">
        <f>IF(V23="","",V23)</f>
        <v/>
      </c>
      <c r="S28" s="13"/>
      <c r="T28" s="122"/>
      <c r="U28" s="123"/>
      <c r="V28" s="123"/>
      <c r="W28" s="123"/>
      <c r="X28" s="123"/>
      <c r="Y28" s="124"/>
      <c r="Z28" s="6"/>
      <c r="AA28" s="20"/>
      <c r="AB28" s="28"/>
      <c r="AC28" s="13" t="s">
        <v>10</v>
      </c>
      <c r="AD28" s="28"/>
      <c r="AE28" s="13"/>
      <c r="AF28" s="14"/>
      <c r="AG28" s="10"/>
      <c r="AH28" s="10"/>
      <c r="AI28" s="10"/>
      <c r="AJ28" s="75"/>
      <c r="AK28" s="76"/>
      <c r="AL28" s="75"/>
      <c r="AM28" s="76"/>
      <c r="AN28" s="75"/>
      <c r="AO28" s="76"/>
      <c r="AP28" s="75"/>
      <c r="AQ28" s="76"/>
      <c r="AR28" s="11"/>
    </row>
    <row r="29" spans="2:51" s="4" customFormat="1" ht="12.75" customHeight="1" x14ac:dyDescent="0.15">
      <c r="B29" s="149"/>
      <c r="C29" s="147"/>
      <c r="D29" s="147"/>
      <c r="E29" s="147"/>
      <c r="F29" s="147"/>
      <c r="G29" s="148"/>
      <c r="H29" s="21"/>
      <c r="I29" s="22"/>
      <c r="J29" s="23"/>
      <c r="K29" s="23"/>
      <c r="L29" s="23"/>
      <c r="M29" s="64"/>
      <c r="N29" s="23"/>
      <c r="O29" s="22"/>
      <c r="P29" s="23"/>
      <c r="Q29" s="23"/>
      <c r="R29" s="5" t="str">
        <f>IF(V24="","",V24)</f>
        <v/>
      </c>
      <c r="S29" s="22"/>
      <c r="T29" s="125"/>
      <c r="U29" s="126"/>
      <c r="V29" s="126"/>
      <c r="W29" s="126"/>
      <c r="X29" s="126"/>
      <c r="Y29" s="127"/>
      <c r="Z29" s="21"/>
      <c r="AA29" s="23"/>
      <c r="AB29" s="23"/>
      <c r="AC29" s="23"/>
      <c r="AD29" s="23"/>
      <c r="AE29" s="23"/>
      <c r="AF29" s="25"/>
      <c r="AG29" s="26"/>
      <c r="AH29" s="26"/>
      <c r="AI29" s="26"/>
      <c r="AJ29" s="77"/>
      <c r="AK29" s="78"/>
      <c r="AL29" s="77"/>
      <c r="AM29" s="78"/>
      <c r="AN29" s="77"/>
      <c r="AO29" s="78"/>
      <c r="AP29" s="77"/>
      <c r="AQ29" s="78"/>
      <c r="AR29" s="27"/>
    </row>
    <row r="30" spans="2:51" s="4" customFormat="1" ht="12.75" customHeight="1" x14ac:dyDescent="0.15">
      <c r="B30" s="146" t="s">
        <v>33</v>
      </c>
      <c r="C30" s="147"/>
      <c r="D30" s="147"/>
      <c r="E30" s="147"/>
      <c r="F30" s="147"/>
      <c r="G30" s="148"/>
      <c r="H30" s="8"/>
      <c r="I30" s="31"/>
      <c r="J30" s="8"/>
      <c r="K30" s="8"/>
      <c r="L30" s="8"/>
      <c r="M30" s="31"/>
      <c r="N30" s="7"/>
      <c r="O30" s="31"/>
      <c r="P30" s="8"/>
      <c r="Q30" s="8"/>
      <c r="R30" s="8"/>
      <c r="S30" s="8"/>
      <c r="T30" s="7"/>
      <c r="U30" s="31"/>
      <c r="V30" s="8"/>
      <c r="W30" s="8"/>
      <c r="X30" s="8"/>
      <c r="Y30" s="8"/>
      <c r="Z30" s="130"/>
      <c r="AA30" s="131"/>
      <c r="AB30" s="131"/>
      <c r="AC30" s="131"/>
      <c r="AD30" s="131"/>
      <c r="AE30" s="132"/>
      <c r="AF30" s="9"/>
      <c r="AG30" s="32"/>
      <c r="AH30" s="32"/>
      <c r="AI30" s="32"/>
      <c r="AJ30" s="108" t="str">
        <f>IF(ISERROR(AH32/AI32),"",AH32/AI32)</f>
        <v/>
      </c>
      <c r="AK30" s="109"/>
      <c r="AL30" s="119" t="str">
        <f>IF(J31="","",SUM(J31:J33)+SUM(P31:P33)+SUM(V31:V33))</f>
        <v/>
      </c>
      <c r="AM30" s="109"/>
      <c r="AN30" s="119" t="str">
        <f>IF(L31="","",SUM(L31:L33)+SUM(R31:R33)+SUM(X31:X33))</f>
        <v/>
      </c>
      <c r="AO30" s="109"/>
      <c r="AP30" s="108" t="str">
        <f>IF(ISERROR(AL30/AN30),"",AL30/AN30)</f>
        <v/>
      </c>
      <c r="AQ30" s="109"/>
      <c r="AR30" s="33"/>
    </row>
    <row r="31" spans="2:51" s="4" customFormat="1" ht="12.75" customHeight="1" x14ac:dyDescent="0.15">
      <c r="B31" s="149"/>
      <c r="C31" s="147"/>
      <c r="D31" s="147"/>
      <c r="E31" s="147"/>
      <c r="F31" s="147"/>
      <c r="G31" s="148"/>
      <c r="H31" s="5"/>
      <c r="I31" s="13"/>
      <c r="J31" s="5" t="str">
        <f>IF(AD16="","",AD16)</f>
        <v/>
      </c>
      <c r="K31" s="13" t="s">
        <v>10</v>
      </c>
      <c r="L31" s="5" t="str">
        <f>IF(AB16="","",AB16)</f>
        <v/>
      </c>
      <c r="M31" s="13"/>
      <c r="N31" s="6"/>
      <c r="O31" s="13"/>
      <c r="P31" s="5" t="str">
        <f>IF(AD21="","",AD21)</f>
        <v/>
      </c>
      <c r="Q31" s="13" t="s">
        <v>10</v>
      </c>
      <c r="R31" s="5" t="str">
        <f>IF(AB21="","",AB21)</f>
        <v/>
      </c>
      <c r="S31" s="5"/>
      <c r="T31" s="6"/>
      <c r="U31" s="13"/>
      <c r="V31" s="5" t="str">
        <f>IF(AD26="","",AD26)</f>
        <v/>
      </c>
      <c r="W31" s="13" t="s">
        <v>10</v>
      </c>
      <c r="X31" s="5" t="str">
        <f>IF(AB26="","",AB26)</f>
        <v/>
      </c>
      <c r="Y31" s="5"/>
      <c r="Z31" s="133"/>
      <c r="AA31" s="134"/>
      <c r="AB31" s="134"/>
      <c r="AC31" s="134"/>
      <c r="AD31" s="134"/>
      <c r="AE31" s="135"/>
      <c r="AF31" s="14"/>
      <c r="AG31" s="10"/>
      <c r="AH31" s="10"/>
      <c r="AI31" s="10"/>
      <c r="AJ31" s="75"/>
      <c r="AK31" s="76"/>
      <c r="AL31" s="75"/>
      <c r="AM31" s="76"/>
      <c r="AN31" s="75"/>
      <c r="AO31" s="76"/>
      <c r="AP31" s="75"/>
      <c r="AQ31" s="76"/>
      <c r="AR31" s="11"/>
    </row>
    <row r="32" spans="2:51" s="4" customFormat="1" ht="12.75" customHeight="1" x14ac:dyDescent="0.15">
      <c r="B32" s="149"/>
      <c r="C32" s="147"/>
      <c r="D32" s="147"/>
      <c r="E32" s="147"/>
      <c r="F32" s="147"/>
      <c r="G32" s="148"/>
      <c r="H32" s="29" t="str">
        <f>IF(I32="","",IF(I32=2,"○",IF(I32=1,"●",IF(I32=0,"●",""))))</f>
        <v/>
      </c>
      <c r="I32" s="13" t="str">
        <f>AE17</f>
        <v/>
      </c>
      <c r="J32" s="5" t="str">
        <f>IF(AD17="","",AD17)</f>
        <v/>
      </c>
      <c r="K32" s="13" t="s">
        <v>10</v>
      </c>
      <c r="L32" s="5" t="str">
        <f>IF(AB17="","",AB17)</f>
        <v/>
      </c>
      <c r="M32" s="13" t="str">
        <f>AA17</f>
        <v/>
      </c>
      <c r="N32" s="15" t="str">
        <f>IF(O32="","",IF(O32=2,"○",IF(O32=1,"●",IF(O32=0,"●",""))))</f>
        <v/>
      </c>
      <c r="O32" s="13" t="str">
        <f>AE22</f>
        <v/>
      </c>
      <c r="P32" s="5" t="str">
        <f>IF(AD22="","",AD22)</f>
        <v/>
      </c>
      <c r="Q32" s="13" t="s">
        <v>10</v>
      </c>
      <c r="R32" s="5" t="str">
        <f>IF(AB22="","",AB22)</f>
        <v/>
      </c>
      <c r="S32" s="13" t="str">
        <f>AA22</f>
        <v/>
      </c>
      <c r="T32" s="15" t="str">
        <f>IF(U32="","",IF(U32=2,"○",IF(U32=1,"●",IF(U32=0,"●",""))))</f>
        <v/>
      </c>
      <c r="U32" s="13" t="str">
        <f>AE27</f>
        <v/>
      </c>
      <c r="V32" s="5" t="str">
        <f>IF(AD27="","",AD27)</f>
        <v/>
      </c>
      <c r="W32" s="13" t="s">
        <v>10</v>
      </c>
      <c r="X32" s="5" t="str">
        <f>IF(AB27="","",AB27)</f>
        <v/>
      </c>
      <c r="Y32" s="13" t="str">
        <f>AA27</f>
        <v/>
      </c>
      <c r="Z32" s="133"/>
      <c r="AA32" s="134"/>
      <c r="AB32" s="134"/>
      <c r="AC32" s="134"/>
      <c r="AD32" s="134"/>
      <c r="AE32" s="135"/>
      <c r="AF32" s="17" t="str">
        <f>IF(I32="","",EXACT(H32,"○")+EXACT(N32,"○")+EXACT(T32,"○"))</f>
        <v/>
      </c>
      <c r="AG32" s="30" t="str">
        <f>IF(M32="","",EXACT(H32,"●")+EXACT(N32,"●")+EXACT(T32,"●"))</f>
        <v/>
      </c>
      <c r="AH32" s="18" t="str">
        <f>IF(ISERROR(IF(I32="","",+I32+O32+U32)),"",(IF(I32="","",+I32+O32+U32)))</f>
        <v/>
      </c>
      <c r="AI32" s="18" t="str">
        <f>IF(ISERROR(IF(M32="","",M32+S32+Y32)),"",(IF(M32="","",M32+S32+Y32)))</f>
        <v/>
      </c>
      <c r="AJ32" s="75"/>
      <c r="AK32" s="76"/>
      <c r="AL32" s="75"/>
      <c r="AM32" s="76"/>
      <c r="AN32" s="75"/>
      <c r="AO32" s="76"/>
      <c r="AP32" s="75"/>
      <c r="AQ32" s="76"/>
      <c r="AR32" s="19" t="str">
        <f>IF(ISERROR(RANK(AU32,$AU$17:$AU$32)),"",(RANK(AU32,$AU$17:$AU$32)))</f>
        <v/>
      </c>
      <c r="AT32" s="4" t="e">
        <f>IF(OR(AF32=AF22,AF32=AF27,AF17=AF32),CHOOSE(RANK(AF32,AF17:AF32)+1,0,400,300,200,100)+AF32+AJ30,CHOOSE(RANK(AF32,AF17:AF32)+1,0,400,300,200,100))</f>
        <v>#VALUE!</v>
      </c>
      <c r="AU32" s="4" t="e">
        <f>IF(OR(AT32=AT17,AT32=AT22,AT32=AT27,AT32=AT32),CHOOSE(RANK(AT32,AT17:AT32)+1,0,400,300,200,100)+AP30,CHOOSE(RANK(AT32,AT17:AT32)+1,0,400,300,200,100))</f>
        <v>#VALUE!</v>
      </c>
    </row>
    <row r="33" spans="2:44" s="4" customFormat="1" ht="12.75" customHeight="1" x14ac:dyDescent="0.15">
      <c r="B33" s="149"/>
      <c r="C33" s="147"/>
      <c r="D33" s="147"/>
      <c r="E33" s="147"/>
      <c r="F33" s="147"/>
      <c r="G33" s="148"/>
      <c r="H33" s="5"/>
      <c r="I33" s="13"/>
      <c r="J33" s="5" t="str">
        <f>IF(AD18="","",AD18)</f>
        <v/>
      </c>
      <c r="K33" s="13" t="s">
        <v>10</v>
      </c>
      <c r="L33" s="5" t="str">
        <f>IF(AB18="","",AB18)</f>
        <v/>
      </c>
      <c r="M33" s="13"/>
      <c r="N33" s="6"/>
      <c r="O33" s="13"/>
      <c r="P33" s="5" t="str">
        <f>IF(AD23="","",AD23)</f>
        <v/>
      </c>
      <c r="Q33" s="13" t="s">
        <v>10</v>
      </c>
      <c r="R33" s="5" t="str">
        <f>IF(AB23="","",AB23)</f>
        <v/>
      </c>
      <c r="S33" s="5"/>
      <c r="T33" s="6"/>
      <c r="U33" s="13"/>
      <c r="V33" s="5" t="str">
        <f>IF(AD28="","",AD28)</f>
        <v/>
      </c>
      <c r="W33" s="13" t="s">
        <v>10</v>
      </c>
      <c r="X33" s="5" t="str">
        <f>IF(AB28="","",AB28)</f>
        <v/>
      </c>
      <c r="Y33" s="5"/>
      <c r="Z33" s="133"/>
      <c r="AA33" s="134"/>
      <c r="AB33" s="134"/>
      <c r="AC33" s="134"/>
      <c r="AD33" s="134"/>
      <c r="AE33" s="135"/>
      <c r="AF33" s="14"/>
      <c r="AG33" s="10"/>
      <c r="AH33" s="10"/>
      <c r="AI33" s="10"/>
      <c r="AJ33" s="75"/>
      <c r="AK33" s="76"/>
      <c r="AL33" s="75"/>
      <c r="AM33" s="76"/>
      <c r="AN33" s="75"/>
      <c r="AO33" s="76"/>
      <c r="AP33" s="75"/>
      <c r="AQ33" s="76"/>
      <c r="AR33" s="11"/>
    </row>
    <row r="34" spans="2:44" s="4" customFormat="1" ht="12.75" customHeight="1" thickBot="1" x14ac:dyDescent="0.2">
      <c r="B34" s="150"/>
      <c r="C34" s="151"/>
      <c r="D34" s="151"/>
      <c r="E34" s="151"/>
      <c r="F34" s="151"/>
      <c r="G34" s="152"/>
      <c r="H34" s="34"/>
      <c r="I34" s="35"/>
      <c r="J34" s="34"/>
      <c r="K34" s="34"/>
      <c r="L34" s="34"/>
      <c r="M34" s="35"/>
      <c r="N34" s="36"/>
      <c r="O34" s="35"/>
      <c r="P34" s="34"/>
      <c r="Q34" s="34"/>
      <c r="R34" s="34"/>
      <c r="S34" s="34"/>
      <c r="T34" s="36"/>
      <c r="U34" s="35"/>
      <c r="V34" s="34"/>
      <c r="W34" s="34"/>
      <c r="X34" s="34"/>
      <c r="Y34" s="34"/>
      <c r="Z34" s="136"/>
      <c r="AA34" s="137"/>
      <c r="AB34" s="137"/>
      <c r="AC34" s="137"/>
      <c r="AD34" s="137"/>
      <c r="AE34" s="138"/>
      <c r="AF34" s="37"/>
      <c r="AG34" s="38"/>
      <c r="AH34" s="38"/>
      <c r="AI34" s="38"/>
      <c r="AJ34" s="128"/>
      <c r="AK34" s="129"/>
      <c r="AL34" s="128"/>
      <c r="AM34" s="129"/>
      <c r="AN34" s="128"/>
      <c r="AO34" s="129"/>
      <c r="AP34" s="128"/>
      <c r="AQ34" s="129"/>
      <c r="AR34" s="39"/>
    </row>
    <row r="35" spans="2:44" s="4" customFormat="1" x14ac:dyDescent="0.15"/>
    <row r="36" spans="2:44" s="4" customFormat="1" ht="13.5" customHeight="1" x14ac:dyDescent="0.15">
      <c r="E36" s="139" t="s">
        <v>11</v>
      </c>
      <c r="F36" s="140"/>
      <c r="G36" s="140"/>
      <c r="H36" s="103" t="str">
        <f>IF(AR17=1,B15,IF(AR17=1,B15,IF(AR22=1,B20,IF(AR27=1,B25,IF(AR32=1,B30,"")))))</f>
        <v/>
      </c>
      <c r="I36" s="103"/>
      <c r="J36" s="103"/>
      <c r="K36" s="103"/>
      <c r="L36" s="144"/>
      <c r="M36" s="144"/>
      <c r="N36" s="144"/>
      <c r="P36" s="40"/>
      <c r="Q36" s="40"/>
      <c r="R36" s="40"/>
      <c r="S36" s="40"/>
      <c r="T36" s="40"/>
      <c r="U36" s="40"/>
      <c r="V36" s="40"/>
      <c r="W36" s="41"/>
      <c r="X36" s="42"/>
      <c r="Y36" s="42"/>
      <c r="Z36" s="43"/>
      <c r="AA36" s="44" t="s">
        <v>12</v>
      </c>
      <c r="AB36" s="43"/>
      <c r="AC36" s="42"/>
      <c r="AD36" s="43"/>
      <c r="AE36" s="43"/>
      <c r="AF36" s="45" t="s">
        <v>13</v>
      </c>
      <c r="AG36" s="43"/>
      <c r="AH36" s="42"/>
      <c r="AI36" s="46"/>
      <c r="AJ36" s="46"/>
      <c r="AK36" s="46"/>
      <c r="AL36" s="47"/>
    </row>
    <row r="37" spans="2:44" s="4" customFormat="1" ht="14.25" customHeight="1" thickBot="1" x14ac:dyDescent="0.2">
      <c r="E37" s="140"/>
      <c r="F37" s="140"/>
      <c r="G37" s="140"/>
      <c r="H37" s="142"/>
      <c r="I37" s="142"/>
      <c r="J37" s="142"/>
      <c r="K37" s="142"/>
      <c r="L37" s="143"/>
      <c r="M37" s="143"/>
      <c r="N37" s="143"/>
      <c r="P37" s="145"/>
      <c r="Q37" s="145"/>
      <c r="R37" s="145"/>
      <c r="S37" s="145"/>
      <c r="T37" s="145"/>
      <c r="U37" s="40"/>
      <c r="V37" s="40"/>
      <c r="W37" s="48"/>
      <c r="X37" s="49"/>
      <c r="Y37" s="50" t="str">
        <f>B15</f>
        <v>葛　生</v>
      </c>
      <c r="Z37" s="49" t="s">
        <v>14</v>
      </c>
      <c r="AA37" s="51" t="s">
        <v>15</v>
      </c>
      <c r="AB37" s="49" t="s">
        <v>16</v>
      </c>
      <c r="AC37" s="52" t="str">
        <f>B25</f>
        <v>佐野北</v>
      </c>
      <c r="AD37" s="52"/>
      <c r="AE37" s="52"/>
      <c r="AF37" s="53" t="s">
        <v>17</v>
      </c>
      <c r="AG37" s="52" t="str">
        <f>B30</f>
        <v>佐野南</v>
      </c>
      <c r="AH37" s="52"/>
      <c r="AI37" s="54" t="s">
        <v>18</v>
      </c>
      <c r="AJ37" s="54" t="str">
        <f>B20</f>
        <v>足利三</v>
      </c>
      <c r="AK37" s="5"/>
      <c r="AL37" s="10"/>
    </row>
    <row r="38" spans="2:44" s="4" customFormat="1" ht="13.5" customHeight="1" x14ac:dyDescent="0.15">
      <c r="E38" s="139" t="s">
        <v>19</v>
      </c>
      <c r="F38" s="140"/>
      <c r="G38" s="140"/>
      <c r="H38" s="100" t="str">
        <f>IF(AR17=2,B15,IF(AR17=2,B15,IF(AR22=2,B20,IF(AR27=2,B25,IF(AR32=2,B30,"")))))</f>
        <v/>
      </c>
      <c r="I38" s="100"/>
      <c r="J38" s="100"/>
      <c r="K38" s="100"/>
      <c r="L38" s="141"/>
      <c r="M38" s="141"/>
      <c r="N38" s="141"/>
      <c r="P38" s="145"/>
      <c r="Q38" s="145"/>
      <c r="R38" s="145"/>
      <c r="S38" s="145"/>
      <c r="T38" s="145"/>
      <c r="U38" s="40"/>
      <c r="V38" s="40"/>
      <c r="W38" s="48"/>
      <c r="X38" s="49"/>
      <c r="Y38" s="50" t="str">
        <f>B20</f>
        <v>足利三</v>
      </c>
      <c r="Z38" s="49" t="s">
        <v>20</v>
      </c>
      <c r="AA38" s="51" t="s">
        <v>15</v>
      </c>
      <c r="AB38" s="49" t="s">
        <v>17</v>
      </c>
      <c r="AC38" s="52" t="str">
        <f>B30</f>
        <v>佐野南</v>
      </c>
      <c r="AD38" s="52"/>
      <c r="AE38" s="52"/>
      <c r="AF38" s="53" t="s">
        <v>16</v>
      </c>
      <c r="AG38" s="52" t="str">
        <f>B25</f>
        <v>佐野北</v>
      </c>
      <c r="AH38" s="52"/>
      <c r="AI38" s="54" t="s">
        <v>21</v>
      </c>
      <c r="AJ38" s="54" t="str">
        <f>B15</f>
        <v>葛　生</v>
      </c>
      <c r="AK38" s="5"/>
      <c r="AL38" s="10"/>
    </row>
    <row r="39" spans="2:44" s="4" customFormat="1" ht="14.25" customHeight="1" thickBot="1" x14ac:dyDescent="0.2">
      <c r="E39" s="140"/>
      <c r="F39" s="140"/>
      <c r="G39" s="140"/>
      <c r="H39" s="142"/>
      <c r="I39" s="142"/>
      <c r="J39" s="142"/>
      <c r="K39" s="142"/>
      <c r="L39" s="143"/>
      <c r="M39" s="143"/>
      <c r="N39" s="143"/>
      <c r="P39" s="145"/>
      <c r="Q39" s="145"/>
      <c r="R39" s="145"/>
      <c r="S39" s="145"/>
      <c r="T39" s="145"/>
      <c r="U39" s="40"/>
      <c r="V39" s="40"/>
      <c r="W39" s="48"/>
      <c r="X39" s="49"/>
      <c r="Y39" s="50" t="str">
        <f>B15</f>
        <v>葛　生</v>
      </c>
      <c r="Z39" s="49" t="s">
        <v>14</v>
      </c>
      <c r="AA39" s="49" t="s">
        <v>15</v>
      </c>
      <c r="AB39" s="49" t="s">
        <v>17</v>
      </c>
      <c r="AC39" s="52" t="str">
        <f>B30</f>
        <v>佐野南</v>
      </c>
      <c r="AD39" s="52"/>
      <c r="AE39" s="52"/>
      <c r="AF39" s="53" t="s">
        <v>20</v>
      </c>
      <c r="AG39" s="52" t="str">
        <f>B20</f>
        <v>足利三</v>
      </c>
      <c r="AH39" s="52"/>
      <c r="AI39" s="54" t="s">
        <v>22</v>
      </c>
      <c r="AJ39" s="54" t="str">
        <f>B25</f>
        <v>佐野北</v>
      </c>
      <c r="AK39" s="5"/>
      <c r="AL39" s="10"/>
    </row>
    <row r="40" spans="2:44" s="4" customFormat="1" ht="13.5" customHeight="1" x14ac:dyDescent="0.15">
      <c r="E40" s="139" t="s">
        <v>23</v>
      </c>
      <c r="F40" s="140"/>
      <c r="G40" s="140"/>
      <c r="H40" s="100" t="str">
        <f>IF(AR17=3,B15,IF(AR17=3,B15,IF(AR22=3,B20,IF(AR27=3,B25,IF(AR32=3,B30,"")))))</f>
        <v/>
      </c>
      <c r="I40" s="100"/>
      <c r="J40" s="100"/>
      <c r="K40" s="100"/>
      <c r="L40" s="141"/>
      <c r="M40" s="141"/>
      <c r="N40" s="141"/>
      <c r="P40" s="40"/>
      <c r="Q40" s="40"/>
      <c r="R40" s="40"/>
      <c r="S40" s="40"/>
      <c r="T40" s="40"/>
      <c r="U40" s="40"/>
      <c r="V40" s="40"/>
      <c r="W40" s="48"/>
      <c r="X40" s="49"/>
      <c r="Y40" s="50"/>
      <c r="Z40" s="49"/>
      <c r="AA40" s="55" t="s">
        <v>24</v>
      </c>
      <c r="AB40" s="49"/>
      <c r="AC40" s="52"/>
      <c r="AD40" s="52"/>
      <c r="AE40" s="52"/>
      <c r="AF40" s="53"/>
      <c r="AG40" s="52"/>
      <c r="AH40" s="52"/>
      <c r="AI40" s="54"/>
      <c r="AJ40" s="54"/>
      <c r="AK40" s="5"/>
      <c r="AL40" s="10"/>
    </row>
    <row r="41" spans="2:44" s="4" customFormat="1" ht="14.25" customHeight="1" thickBot="1" x14ac:dyDescent="0.2">
      <c r="E41" s="140"/>
      <c r="F41" s="140"/>
      <c r="G41" s="140"/>
      <c r="H41" s="142"/>
      <c r="I41" s="142"/>
      <c r="J41" s="142"/>
      <c r="K41" s="142"/>
      <c r="L41" s="143"/>
      <c r="M41" s="143"/>
      <c r="N41" s="143"/>
      <c r="P41" s="40"/>
      <c r="Q41" s="40"/>
      <c r="R41" s="40"/>
      <c r="S41" s="40"/>
      <c r="T41" s="40"/>
      <c r="U41" s="40"/>
      <c r="V41" s="40"/>
      <c r="W41" s="48"/>
      <c r="X41" s="49"/>
      <c r="Y41" s="50" t="str">
        <f>B20</f>
        <v>足利三</v>
      </c>
      <c r="Z41" s="49" t="s">
        <v>20</v>
      </c>
      <c r="AA41" s="52" t="s">
        <v>15</v>
      </c>
      <c r="AB41" s="49" t="s">
        <v>16</v>
      </c>
      <c r="AC41" s="52" t="str">
        <f>B25</f>
        <v>佐野北</v>
      </c>
      <c r="AD41" s="52"/>
      <c r="AE41" s="52"/>
      <c r="AF41" s="53" t="s">
        <v>17</v>
      </c>
      <c r="AG41" s="52" t="str">
        <f>B30</f>
        <v>佐野南</v>
      </c>
      <c r="AH41" s="52"/>
      <c r="AI41" s="54" t="s">
        <v>21</v>
      </c>
      <c r="AJ41" s="54" t="str">
        <f>B15</f>
        <v>葛　生</v>
      </c>
      <c r="AK41" s="5"/>
      <c r="AL41" s="10"/>
    </row>
    <row r="42" spans="2:44" s="4" customFormat="1" ht="14.25" customHeight="1" x14ac:dyDescent="0.15">
      <c r="E42" s="139" t="s">
        <v>25</v>
      </c>
      <c r="F42" s="140"/>
      <c r="G42" s="140"/>
      <c r="H42" s="100" t="str">
        <f>IF(AR17=4,B15,IF(AR17=4,B15,IF(AR22=4,B20,IF(AR27=4,B25,IF(AR32=4,B30,"")))))</f>
        <v/>
      </c>
      <c r="I42" s="100"/>
      <c r="J42" s="100"/>
      <c r="K42" s="100"/>
      <c r="L42" s="141"/>
      <c r="M42" s="141"/>
      <c r="N42" s="141"/>
      <c r="P42" s="40"/>
      <c r="Q42" s="40"/>
      <c r="R42" s="40"/>
      <c r="S42" s="40"/>
      <c r="T42" s="40"/>
      <c r="U42" s="40"/>
      <c r="V42" s="40"/>
      <c r="W42" s="48"/>
      <c r="X42" s="49"/>
      <c r="Y42" s="50" t="str">
        <f>B25</f>
        <v>佐野北</v>
      </c>
      <c r="Z42" s="49" t="s">
        <v>16</v>
      </c>
      <c r="AA42" s="49" t="s">
        <v>15</v>
      </c>
      <c r="AB42" s="49" t="s">
        <v>17</v>
      </c>
      <c r="AC42" s="52" t="str">
        <f>B30</f>
        <v>佐野南</v>
      </c>
      <c r="AD42" s="52"/>
      <c r="AE42" s="52"/>
      <c r="AF42" s="53" t="s">
        <v>14</v>
      </c>
      <c r="AG42" s="52" t="str">
        <f>B15</f>
        <v>葛　生</v>
      </c>
      <c r="AH42" s="52"/>
      <c r="AI42" s="54" t="s">
        <v>18</v>
      </c>
      <c r="AJ42" s="54" t="str">
        <f>B20</f>
        <v>足利三</v>
      </c>
      <c r="AK42" s="5"/>
      <c r="AL42" s="10"/>
    </row>
    <row r="43" spans="2:44" s="4" customFormat="1" ht="14.25" customHeight="1" thickBot="1" x14ac:dyDescent="0.2">
      <c r="E43" s="140"/>
      <c r="F43" s="140"/>
      <c r="G43" s="140"/>
      <c r="H43" s="142"/>
      <c r="I43" s="142"/>
      <c r="J43" s="142"/>
      <c r="K43" s="142"/>
      <c r="L43" s="143"/>
      <c r="M43" s="143"/>
      <c r="N43" s="143"/>
      <c r="P43" s="40"/>
      <c r="Q43" s="40"/>
      <c r="R43" s="40"/>
      <c r="S43" s="40"/>
      <c r="T43" s="40"/>
      <c r="U43" s="40"/>
      <c r="V43" s="40"/>
      <c r="W43" s="56"/>
      <c r="X43" s="57"/>
      <c r="Y43" s="58" t="str">
        <f>B15</f>
        <v>葛　生</v>
      </c>
      <c r="Z43" s="57" t="s">
        <v>14</v>
      </c>
      <c r="AA43" s="57" t="s">
        <v>15</v>
      </c>
      <c r="AB43" s="57" t="s">
        <v>20</v>
      </c>
      <c r="AC43" s="59" t="str">
        <f>B20</f>
        <v>足利三</v>
      </c>
      <c r="AD43" s="59"/>
      <c r="AE43" s="59"/>
      <c r="AF43" s="60" t="s">
        <v>16</v>
      </c>
      <c r="AG43" s="59" t="str">
        <f>B25</f>
        <v>佐野北</v>
      </c>
      <c r="AH43" s="59"/>
      <c r="AI43" s="61" t="s">
        <v>26</v>
      </c>
      <c r="AJ43" s="61" t="str">
        <f>B30</f>
        <v>佐野南</v>
      </c>
      <c r="AK43" s="23"/>
      <c r="AL43" s="26"/>
    </row>
  </sheetData>
  <mergeCells count="48">
    <mergeCell ref="E42:G43"/>
    <mergeCell ref="H42:N43"/>
    <mergeCell ref="E36:G37"/>
    <mergeCell ref="H36:N37"/>
    <mergeCell ref="P37:T39"/>
    <mergeCell ref="E38:G39"/>
    <mergeCell ref="H38:N39"/>
    <mergeCell ref="E40:G41"/>
    <mergeCell ref="H40:N41"/>
    <mergeCell ref="AP30:AQ34"/>
    <mergeCell ref="B25:G29"/>
    <mergeCell ref="T25:Y29"/>
    <mergeCell ref="AJ25:AK29"/>
    <mergeCell ref="AL25:AM29"/>
    <mergeCell ref="AN25:AO29"/>
    <mergeCell ref="AP25:AQ29"/>
    <mergeCell ref="B30:G34"/>
    <mergeCell ref="Z30:AE34"/>
    <mergeCell ref="AJ30:AK34"/>
    <mergeCell ref="AL30:AM34"/>
    <mergeCell ref="AN30:AO34"/>
    <mergeCell ref="AP15:AQ19"/>
    <mergeCell ref="AP20:AQ24"/>
    <mergeCell ref="B15:G19"/>
    <mergeCell ref="H15:M19"/>
    <mergeCell ref="AJ15:AK19"/>
    <mergeCell ref="AL15:AM19"/>
    <mergeCell ref="AN15:AO19"/>
    <mergeCell ref="B20:G24"/>
    <mergeCell ref="N20:S24"/>
    <mergeCell ref="AJ20:AK24"/>
    <mergeCell ref="AL20:AM24"/>
    <mergeCell ref="AN20:AO24"/>
    <mergeCell ref="B1:AH2"/>
    <mergeCell ref="AL11:AM14"/>
    <mergeCell ref="AN11:AO14"/>
    <mergeCell ref="AP11:AQ14"/>
    <mergeCell ref="AR11:AR14"/>
    <mergeCell ref="AF11:AF14"/>
    <mergeCell ref="AG11:AG14"/>
    <mergeCell ref="AH11:AH14"/>
    <mergeCell ref="AI11:AI14"/>
    <mergeCell ref="AJ11:AK14"/>
    <mergeCell ref="B11:G14"/>
    <mergeCell ref="H11:M14"/>
    <mergeCell ref="N11:S14"/>
    <mergeCell ref="T11:Y14"/>
    <mergeCell ref="Z11:AE14"/>
  </mergeCells>
  <phoneticPr fontId="2"/>
  <dataValidations count="1">
    <dataValidation type="whole" operator="greaterThanOrEqual" allowBlank="1" showInputMessage="1" showErrorMessage="1" sqref="P16:P18 AD26:AD28 AB26:AB28 AD21:AD23 AB21:AB23 AD16:AD18 AB16:AB18 X21:X23 V21:V23 X16:X18 V16:V18 R16:R18">
      <formula1>0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男子4チームﾘｰｸﾞ</vt:lpstr>
      <vt:lpstr>男子4チームﾘｰｸﾞ!Print_Area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31008t</dc:creator>
  <cp:lastModifiedBy>Kimura Kenji</cp:lastModifiedBy>
  <cp:lastPrinted>2019-02-15T10:00:31Z</cp:lastPrinted>
  <dcterms:created xsi:type="dcterms:W3CDTF">2016-04-30T04:43:51Z</dcterms:created>
  <dcterms:modified xsi:type="dcterms:W3CDTF">2019-04-13T21:34:36Z</dcterms:modified>
</cp:coreProperties>
</file>