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"/>
    </mc:Choice>
  </mc:AlternateContent>
  <xr:revisionPtr revIDLastSave="0" documentId="13_ncr:1_{898E3E66-0E69-4494-9B81-6E205211255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協会長杯予選　男子（4チーム）" sheetId="1" r:id="rId1"/>
    <sheet name="協会長杯予選　男子（3チーム）" sheetId="3" r:id="rId2"/>
    <sheet name="Sheet1" sheetId="2" r:id="rId3"/>
  </sheets>
  <definedNames>
    <definedName name="_xlnm.Print_Area" localSheetId="0">'協会長杯予選　男子（4チーム）'!$A$1:$AK$42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1" i="3" l="1"/>
  <c r="V31" i="3"/>
  <c r="Q31" i="3"/>
  <c r="AB30" i="3"/>
  <c r="V30" i="3"/>
  <c r="Q30" i="3"/>
  <c r="AB29" i="3"/>
  <c r="V29" i="3"/>
  <c r="Q29" i="3"/>
  <c r="Q23" i="3"/>
  <c r="O23" i="3"/>
  <c r="K23" i="3"/>
  <c r="I23" i="3"/>
  <c r="Q22" i="3"/>
  <c r="O22" i="3"/>
  <c r="K22" i="3"/>
  <c r="I22" i="3"/>
  <c r="Q21" i="3"/>
  <c r="O21" i="3"/>
  <c r="K21" i="3"/>
  <c r="AG20" i="3" s="1"/>
  <c r="I21" i="3"/>
  <c r="AE20" i="3" s="1"/>
  <c r="K18" i="3"/>
  <c r="I18" i="3"/>
  <c r="X17" i="3"/>
  <c r="N22" i="3" s="1"/>
  <c r="M22" i="3" s="1"/>
  <c r="T17" i="3"/>
  <c r="R22" i="3" s="1"/>
  <c r="K17" i="3"/>
  <c r="I17" i="3"/>
  <c r="K16" i="3"/>
  <c r="AG15" i="3" s="1"/>
  <c r="I16" i="3"/>
  <c r="AE15" i="3" s="1"/>
  <c r="X12" i="3"/>
  <c r="H22" i="3" s="1"/>
  <c r="T12" i="3"/>
  <c r="L22" i="3" s="1"/>
  <c r="R12" i="3"/>
  <c r="AB12" i="3" s="1"/>
  <c r="N12" i="3"/>
  <c r="L17" i="3" s="1"/>
  <c r="AB17" i="3" s="1"/>
  <c r="AG10" i="3"/>
  <c r="AE10" i="3"/>
  <c r="AI10" i="3" s="1"/>
  <c r="S5" i="3"/>
  <c r="M5" i="3"/>
  <c r="G5" i="3"/>
  <c r="Y12" i="3" l="1"/>
  <c r="AA12" i="3"/>
  <c r="AC10" i="3" s="1"/>
  <c r="AI20" i="3"/>
  <c r="M12" i="3"/>
  <c r="S17" i="3"/>
  <c r="AB22" i="3"/>
  <c r="Z22" i="3"/>
  <c r="AI15" i="3"/>
  <c r="AA22" i="3"/>
  <c r="G22" i="3"/>
  <c r="Y22" i="3"/>
  <c r="S12" i="3"/>
  <c r="Z12" i="3"/>
  <c r="H17" i="3"/>
  <c r="AA17" i="3" l="1"/>
  <c r="AC15" i="3" s="1"/>
  <c r="Z17" i="3"/>
  <c r="Y17" i="3"/>
  <c r="G17" i="3"/>
  <c r="AC20" i="3"/>
  <c r="AL22" i="3" s="1"/>
  <c r="AL17" i="3" l="1"/>
  <c r="AL12" i="3"/>
  <c r="AM12" i="3" s="1"/>
  <c r="AK12" i="3" s="1"/>
  <c r="AM17" i="3" l="1"/>
  <c r="AK17" i="3" s="1"/>
  <c r="AM22" i="3"/>
  <c r="AK22" i="3" s="1"/>
  <c r="AB37" i="1" l="1"/>
  <c r="AB33" i="1"/>
  <c r="AB35" i="1"/>
  <c r="AB41" i="1" l="1"/>
  <c r="X41" i="1"/>
  <c r="S41" i="1"/>
  <c r="M41" i="1"/>
  <c r="AB39" i="1"/>
  <c r="X39" i="1"/>
  <c r="S39" i="1"/>
  <c r="M39" i="1"/>
  <c r="X37" i="1"/>
  <c r="S37" i="1"/>
  <c r="M37" i="1"/>
  <c r="X35" i="1"/>
  <c r="S35" i="1"/>
  <c r="M35" i="1"/>
  <c r="X33" i="1"/>
  <c r="S33" i="1"/>
  <c r="M33" i="1"/>
  <c r="AB31" i="1"/>
  <c r="X31" i="1"/>
  <c r="S31" i="1"/>
  <c r="M31" i="1"/>
  <c r="S26" i="1"/>
  <c r="Q26" i="1"/>
  <c r="M26" i="1"/>
  <c r="K26" i="1"/>
  <c r="G26" i="1"/>
  <c r="E26" i="1"/>
  <c r="S25" i="1"/>
  <c r="Q25" i="1"/>
  <c r="M25" i="1"/>
  <c r="K25" i="1"/>
  <c r="G25" i="1"/>
  <c r="E25" i="1"/>
  <c r="S24" i="1"/>
  <c r="Q24" i="1"/>
  <c r="M24" i="1"/>
  <c r="K24" i="1"/>
  <c r="G24" i="1"/>
  <c r="AG25" i="1" s="1"/>
  <c r="E24" i="1"/>
  <c r="AF25" i="1" s="1"/>
  <c r="M21" i="1"/>
  <c r="K21" i="1"/>
  <c r="G21" i="1"/>
  <c r="E21" i="1"/>
  <c r="Z20" i="1"/>
  <c r="P25" i="1" s="1"/>
  <c r="O25" i="1" s="1"/>
  <c r="V20" i="1"/>
  <c r="T25" i="1" s="1"/>
  <c r="M20" i="1"/>
  <c r="K20" i="1"/>
  <c r="G20" i="1"/>
  <c r="E20" i="1"/>
  <c r="M19" i="1"/>
  <c r="K19" i="1"/>
  <c r="G19" i="1"/>
  <c r="AG20" i="1" s="1"/>
  <c r="E19" i="1"/>
  <c r="AF20" i="1" s="1"/>
  <c r="G16" i="1"/>
  <c r="E16" i="1"/>
  <c r="Z15" i="1"/>
  <c r="J25" i="1" s="1"/>
  <c r="I25" i="1" s="1"/>
  <c r="V15" i="1"/>
  <c r="N25" i="1" s="1"/>
  <c r="T15" i="1"/>
  <c r="J20" i="1" s="1"/>
  <c r="I20" i="1" s="1"/>
  <c r="P15" i="1"/>
  <c r="N20" i="1" s="1"/>
  <c r="G14" i="1"/>
  <c r="AG15" i="1" s="1"/>
  <c r="E14" i="1"/>
  <c r="AF15" i="1" s="1"/>
  <c r="AP12" i="1"/>
  <c r="AP11" i="1"/>
  <c r="AG10" i="1"/>
  <c r="AF10" i="1"/>
  <c r="Z10" i="1"/>
  <c r="D25" i="1" s="1"/>
  <c r="V10" i="1"/>
  <c r="H25" i="1" s="1"/>
  <c r="T10" i="1"/>
  <c r="D20" i="1" s="1"/>
  <c r="P10" i="1"/>
  <c r="H20" i="1" s="1"/>
  <c r="O10" i="1"/>
  <c r="N10" i="1"/>
  <c r="AD10" i="1" s="1"/>
  <c r="J10" i="1"/>
  <c r="H15" i="1" s="1"/>
  <c r="AD15" i="1" s="1"/>
  <c r="U4" i="1"/>
  <c r="O4" i="1"/>
  <c r="I4" i="1"/>
  <c r="C4" i="1"/>
  <c r="AH10" i="1" l="1"/>
  <c r="AH15" i="1"/>
  <c r="U15" i="1"/>
  <c r="AD20" i="1"/>
  <c r="AB20" i="1"/>
  <c r="AD25" i="1"/>
  <c r="AB25" i="1"/>
  <c r="C20" i="1"/>
  <c r="AC20" i="1"/>
  <c r="AA20" i="1"/>
  <c r="C25" i="1"/>
  <c r="AC25" i="1"/>
  <c r="AE25" i="1" s="1"/>
  <c r="AA25" i="1"/>
  <c r="AH20" i="1"/>
  <c r="AH25" i="1"/>
  <c r="AA10" i="1"/>
  <c r="AC10" i="1"/>
  <c r="AE10" i="1" s="1"/>
  <c r="D15" i="1"/>
  <c r="O15" i="1"/>
  <c r="I10" i="1"/>
  <c r="U10" i="1"/>
  <c r="AB10" i="1"/>
  <c r="U20" i="1"/>
  <c r="AB15" i="1" l="1"/>
  <c r="C15" i="1"/>
  <c r="AC15" i="1"/>
  <c r="AE15" i="1" s="1"/>
  <c r="AA15" i="1"/>
  <c r="AK15" i="1" s="1"/>
  <c r="AE20" i="1"/>
  <c r="AK20" i="1" l="1"/>
  <c r="AK25" i="1"/>
  <c r="AK10" i="1"/>
  <c r="AL15" i="1" l="1"/>
  <c r="AI15" i="1" s="1"/>
  <c r="AL10" i="1"/>
  <c r="AI10" i="1" s="1"/>
  <c r="AL25" i="1"/>
  <c r="AI25" i="1" s="1"/>
  <c r="AL20" i="1"/>
  <c r="AI20" i="1" s="1"/>
  <c r="C30" i="1" s="1"/>
  <c r="C34" i="1" l="1"/>
  <c r="C28" i="1"/>
  <c r="C32" i="1"/>
</calcChain>
</file>

<file path=xl/sharedStrings.xml><?xml version="1.0" encoding="utf-8"?>
<sst xmlns="http://schemas.openxmlformats.org/spreadsheetml/2006/main" count="152" uniqueCount="51">
  <si>
    <t>アリーナたぬま</t>
    <phoneticPr fontId="3"/>
  </si>
  <si>
    <t>A</t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</si>
  <si>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</si>
  <si>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</si>
  <si>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</si>
  <si>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</si>
  <si>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</si>
  <si>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</si>
  <si>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</si>
  <si>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</si>
  <si>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</si>
  <si>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佐野北</t>
    <rPh sb="0" eb="2">
      <t>サノ</t>
    </rPh>
    <rPh sb="2" eb="3">
      <t>キタ</t>
    </rPh>
    <phoneticPr fontId="3"/>
  </si>
  <si>
    <t>-</t>
  </si>
  <si>
    <t>佐野南</t>
    <rPh sb="0" eb="2">
      <t>サノ</t>
    </rPh>
    <rPh sb="2" eb="3">
      <t>ミナミ</t>
    </rPh>
    <phoneticPr fontId="3"/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</si>
  <si>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</si>
  <si>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</si>
  <si>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</si>
  <si>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</si>
  <si>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</si>
  <si>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A1</t>
    <phoneticPr fontId="3"/>
  </si>
  <si>
    <t>①</t>
    <phoneticPr fontId="3"/>
  </si>
  <si>
    <t>－</t>
    <phoneticPr fontId="3"/>
  </si>
  <si>
    <t>③</t>
    <phoneticPr fontId="3"/>
  </si>
  <si>
    <t>②</t>
    <phoneticPr fontId="3"/>
  </si>
  <si>
    <t>④</t>
    <phoneticPr fontId="3"/>
  </si>
  <si>
    <t>３位</t>
    <rPh sb="1" eb="2">
      <t>イ</t>
    </rPh>
    <phoneticPr fontId="3"/>
  </si>
  <si>
    <t>A2</t>
  </si>
  <si>
    <t>４位</t>
    <rPh sb="1" eb="2">
      <t>イ</t>
    </rPh>
    <phoneticPr fontId="3"/>
  </si>
  <si>
    <t>A3</t>
  </si>
  <si>
    <t>A4</t>
  </si>
  <si>
    <t>A5</t>
  </si>
  <si>
    <t>A6</t>
  </si>
  <si>
    <t>足利三</t>
    <rPh sb="0" eb="2">
      <t>アシカガ</t>
    </rPh>
    <rPh sb="2" eb="3">
      <t>サン</t>
    </rPh>
    <phoneticPr fontId="3"/>
  </si>
  <si>
    <t>勝セット</t>
    <rPh sb="0" eb="1">
      <t>カ</t>
    </rPh>
    <phoneticPr fontId="3"/>
  </si>
  <si>
    <t>ポイント率</t>
    <rPh sb="4" eb="5">
      <t>リツ</t>
    </rPh>
    <phoneticPr fontId="3"/>
  </si>
  <si>
    <t>A</t>
    <phoneticPr fontId="3"/>
  </si>
  <si>
    <t>①</t>
    <phoneticPr fontId="3"/>
  </si>
  <si>
    <t>②</t>
    <phoneticPr fontId="3"/>
  </si>
  <si>
    <t>③</t>
    <phoneticPr fontId="3"/>
  </si>
  <si>
    <t>【Aブロック】</t>
    <phoneticPr fontId="3"/>
  </si>
  <si>
    <t>A1</t>
    <phoneticPr fontId="3"/>
  </si>
  <si>
    <t>－</t>
    <phoneticPr fontId="3"/>
  </si>
  <si>
    <t>A2</t>
    <phoneticPr fontId="3"/>
  </si>
  <si>
    <t>A3</t>
    <phoneticPr fontId="3"/>
  </si>
  <si>
    <t>③</t>
    <phoneticPr fontId="3"/>
  </si>
  <si>
    <t>佐野北</t>
    <rPh sb="0" eb="2">
      <t>サノ</t>
    </rPh>
    <rPh sb="2" eb="3">
      <t>キタ</t>
    </rPh>
    <phoneticPr fontId="2"/>
  </si>
  <si>
    <t>佐野南</t>
    <rPh sb="0" eb="2">
      <t>サノ</t>
    </rPh>
    <rPh sb="2" eb="3">
      <t>ミナミ</t>
    </rPh>
    <phoneticPr fontId="2"/>
  </si>
  <si>
    <t>葛生・田東</t>
    <rPh sb="0" eb="1">
      <t>クズ</t>
    </rPh>
    <rPh sb="1" eb="2">
      <t>セイ</t>
    </rPh>
    <rPh sb="3" eb="4">
      <t>タ</t>
    </rPh>
    <rPh sb="4" eb="5">
      <t>ヒガシ</t>
    </rPh>
    <phoneticPr fontId="3"/>
  </si>
  <si>
    <t>※組み合わせは、R1新人大会の結果より入る
⇒今大会の結果はＲ２春季に反映する。</t>
    <rPh sb="1" eb="2">
      <t>ク</t>
    </rPh>
    <rPh sb="3" eb="4">
      <t>ア</t>
    </rPh>
    <rPh sb="10" eb="12">
      <t>シンジン</t>
    </rPh>
    <rPh sb="12" eb="14">
      <t>タイカイ</t>
    </rPh>
    <rPh sb="15" eb="17">
      <t>ケッカ</t>
    </rPh>
    <rPh sb="19" eb="20">
      <t>イ</t>
    </rPh>
    <rPh sb="23" eb="26">
      <t>コンタイカイ</t>
    </rPh>
    <rPh sb="27" eb="29">
      <t>ケッカ</t>
    </rPh>
    <rPh sb="32" eb="34">
      <t>シュンキ</t>
    </rPh>
    <rPh sb="35" eb="37">
      <t>ハンエイ</t>
    </rPh>
    <phoneticPr fontId="3"/>
  </si>
  <si>
    <t>令和元年度 栃木県協会長杯争奪
中学生バレーボール大会　佐野市予選会　男子の部</t>
    <rPh sb="35" eb="37">
      <t>ダンシ</t>
    </rPh>
    <rPh sb="38" eb="39">
      <t>ブ</t>
    </rPh>
    <phoneticPr fontId="3"/>
  </si>
  <si>
    <t>葛生・田東</t>
    <rPh sb="0" eb="1">
      <t>クズ</t>
    </rPh>
    <rPh sb="1" eb="2">
      <t>セイ</t>
    </rPh>
    <rPh sb="3" eb="5">
      <t>タトウ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</si>
</sst>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3" x14ac:knownFonts="1"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26"/>
      <name val="ＭＳ 明朝"/>
      <family val="1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72"/>
      <name val="ＭＳ Ｐゴシック"/>
      <family val="3"/>
      <charset val="128"/>
    </font>
    <font>
      <sz val="18"/>
      <color indexed="8"/>
      <name val="HG創英角ﾎﾟｯﾌﾟ体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279">
    <xf numFmtId="0" fontId="0" fillId="0" borderId="0" xfId="0">
      <alignment vertical="center"/>
    </xf>
    <xf numFmtId="0" fontId="4" fillId="0" borderId="0" xfId="1"/>
    <xf numFmtId="0" fontId="6" fillId="0" borderId="0" xfId="0" applyFont="1" applyAlignment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0" xfId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8" xfId="0" applyFont="1" applyBorder="1" applyAlignment="1" applyProtection="1"/>
    <xf numFmtId="0" fontId="4" fillId="0" borderId="22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9" xfId="0" applyFont="1" applyBorder="1" applyAlignment="1" applyProtection="1"/>
    <xf numFmtId="0" fontId="4" fillId="0" borderId="25" xfId="0" applyFont="1" applyBorder="1" applyAlignment="1" applyProtection="1"/>
    <xf numFmtId="0" fontId="4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protection hidden="1"/>
    </xf>
    <xf numFmtId="0" fontId="4" fillId="0" borderId="9" xfId="0" applyFont="1" applyBorder="1" applyAlignment="1" applyProtection="1">
      <protection hidden="1"/>
    </xf>
    <xf numFmtId="176" fontId="4" fillId="0" borderId="9" xfId="0" applyNumberFormat="1" applyFont="1" applyBorder="1" applyAlignment="1" applyProtection="1"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/>
    <xf numFmtId="176" fontId="4" fillId="0" borderId="9" xfId="0" applyNumberFormat="1" applyFont="1" applyBorder="1" applyAlignment="1" applyProtection="1"/>
    <xf numFmtId="0" fontId="4" fillId="0" borderId="9" xfId="0" applyFont="1" applyBorder="1" applyAlignment="1" applyProtection="1">
      <alignment horizontal="right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/>
    <xf numFmtId="0" fontId="4" fillId="0" borderId="12" xfId="0" applyFont="1" applyBorder="1" applyAlignment="1" applyProtection="1"/>
    <xf numFmtId="0" fontId="4" fillId="0" borderId="15" xfId="0" applyFont="1" applyBorder="1" applyAlignment="1" applyProtection="1"/>
    <xf numFmtId="176" fontId="4" fillId="0" borderId="15" xfId="0" applyNumberFormat="1" applyFont="1" applyBorder="1" applyAlignment="1" applyProtection="1"/>
    <xf numFmtId="0" fontId="4" fillId="0" borderId="15" xfId="0" applyFont="1" applyBorder="1" applyAlignment="1" applyProtection="1">
      <alignment horizontal="right"/>
    </xf>
    <xf numFmtId="0" fontId="4" fillId="0" borderId="32" xfId="0" applyFont="1" applyBorder="1" applyAlignment="1" applyProtection="1"/>
    <xf numFmtId="0" fontId="4" fillId="0" borderId="0" xfId="0" applyFont="1" applyFill="1" applyBorder="1" applyAlignment="1" applyProtection="1"/>
    <xf numFmtId="0" fontId="4" fillId="0" borderId="10" xfId="0" applyFont="1" applyBorder="1" applyAlignment="1" applyProtection="1">
      <protection hidden="1"/>
    </xf>
    <xf numFmtId="0" fontId="4" fillId="0" borderId="23" xfId="0" applyFont="1" applyBorder="1" applyAlignment="1" applyProtection="1">
      <alignment horizontal="center"/>
    </xf>
    <xf numFmtId="0" fontId="4" fillId="0" borderId="33" xfId="0" applyFont="1" applyBorder="1" applyAlignment="1" applyProtection="1"/>
    <xf numFmtId="0" fontId="4" fillId="0" borderId="33" xfId="0" applyFont="1" applyBorder="1" applyAlignment="1" applyProtection="1">
      <alignment horizontal="right"/>
    </xf>
    <xf numFmtId="0" fontId="4" fillId="0" borderId="34" xfId="0" applyFont="1" applyBorder="1" applyAlignment="1" applyProtection="1"/>
    <xf numFmtId="0" fontId="4" fillId="0" borderId="36" xfId="0" applyFont="1" applyBorder="1" applyAlignment="1" applyProtection="1"/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/>
    <xf numFmtId="0" fontId="4" fillId="0" borderId="40" xfId="0" applyFont="1" applyBorder="1" applyAlignment="1" applyProtection="1"/>
    <xf numFmtId="0" fontId="4" fillId="0" borderId="41" xfId="0" applyFont="1" applyBorder="1" applyAlignment="1" applyProtection="1"/>
    <xf numFmtId="0" fontId="4" fillId="0" borderId="41" xfId="0" applyFont="1" applyBorder="1" applyAlignment="1" applyProtection="1">
      <alignment horizontal="right"/>
    </xf>
    <xf numFmtId="0" fontId="4" fillId="0" borderId="42" xfId="0" applyFont="1" applyBorder="1" applyAlignment="1" applyProtection="1"/>
    <xf numFmtId="0" fontId="12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1" applyAlignment="1" applyProtection="1">
      <alignment vertical="center"/>
    </xf>
    <xf numFmtId="0" fontId="13" fillId="0" borderId="0" xfId="0" applyFont="1" applyBorder="1" applyAlignment="1" applyProtection="1"/>
    <xf numFmtId="0" fontId="4" fillId="0" borderId="0" xfId="1" applyFont="1" applyAlignment="1" applyProtection="1"/>
    <xf numFmtId="0" fontId="13" fillId="0" borderId="0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 applyProtection="1">
      <alignment horizontal="left"/>
    </xf>
    <xf numFmtId="0" fontId="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vertical="center"/>
      <protection hidden="1"/>
    </xf>
    <xf numFmtId="0" fontId="4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</xf>
    <xf numFmtId="0" fontId="1" fillId="0" borderId="0" xfId="0" applyFont="1" applyAlignment="1">
      <alignment horizontal="left" vertical="center" wrapText="1" readingOrder="1"/>
    </xf>
    <xf numFmtId="0" fontId="15" fillId="0" borderId="0" xfId="1" applyFont="1" applyAlignment="1" applyProtection="1"/>
    <xf numFmtId="0" fontId="4" fillId="0" borderId="0" xfId="1" applyBorder="1" applyAlignment="1" applyProtection="1">
      <alignment horizontal="center" vertical="center"/>
    </xf>
    <xf numFmtId="0" fontId="4" fillId="0" borderId="8" xfId="1" applyBorder="1" applyAlignment="1" applyProtection="1">
      <alignment horizontal="center" vertical="center"/>
    </xf>
    <xf numFmtId="0" fontId="4" fillId="0" borderId="25" xfId="1" applyBorder="1" applyAlignment="1" applyProtection="1">
      <alignment horizontal="center" vertical="center"/>
    </xf>
    <xf numFmtId="0" fontId="4" fillId="0" borderId="33" xfId="1" applyBorder="1" applyAlignment="1" applyProtection="1">
      <alignment horizontal="center" vertical="center"/>
    </xf>
    <xf numFmtId="0" fontId="4" fillId="0" borderId="9" xfId="1" applyBorder="1" applyAlignment="1" applyProtection="1">
      <alignment horizontal="center" vertical="center"/>
    </xf>
    <xf numFmtId="0" fontId="12" fillId="0" borderId="25" xfId="1" applyFont="1" applyBorder="1" applyAlignment="1" applyProtection="1">
      <alignment horizontal="center" vertical="center"/>
    </xf>
    <xf numFmtId="0" fontId="4" fillId="0" borderId="8" xfId="1" applyBorder="1" applyAlignment="1" applyProtection="1">
      <alignment horizontal="center" vertical="center"/>
      <protection hidden="1"/>
    </xf>
    <xf numFmtId="0" fontId="4" fillId="0" borderId="0" xfId="1" applyBorder="1" applyAlignment="1" applyProtection="1">
      <alignment horizontal="center" vertical="center"/>
      <protection hidden="1"/>
    </xf>
    <xf numFmtId="0" fontId="4" fillId="0" borderId="25" xfId="1" applyBorder="1" applyAlignment="1" applyProtection="1">
      <alignment horizontal="center" vertical="center"/>
      <protection hidden="1"/>
    </xf>
    <xf numFmtId="0" fontId="4" fillId="0" borderId="9" xfId="1" applyBorder="1" applyAlignment="1" applyProtection="1">
      <alignment horizontal="center" vertical="center"/>
      <protection hidden="1"/>
    </xf>
    <xf numFmtId="0" fontId="12" fillId="0" borderId="25" xfId="1" applyFont="1" applyBorder="1" applyAlignment="1" applyProtection="1">
      <alignment horizontal="center" vertical="center"/>
      <protection hidden="1"/>
    </xf>
    <xf numFmtId="0" fontId="4" fillId="0" borderId="13" xfId="1" applyBorder="1" applyAlignment="1" applyProtection="1">
      <alignment horizontal="center" vertical="center"/>
    </xf>
    <xf numFmtId="0" fontId="4" fillId="0" borderId="14" xfId="1" applyBorder="1" applyAlignment="1" applyProtection="1">
      <alignment horizontal="center" vertical="center"/>
    </xf>
    <xf numFmtId="0" fontId="4" fillId="0" borderId="32" xfId="1" applyBorder="1" applyAlignment="1" applyProtection="1">
      <alignment horizontal="center" vertical="center"/>
    </xf>
    <xf numFmtId="0" fontId="4" fillId="0" borderId="15" xfId="1" applyBorder="1" applyAlignment="1" applyProtection="1">
      <alignment horizontal="center" vertical="center"/>
    </xf>
    <xf numFmtId="0" fontId="12" fillId="0" borderId="32" xfId="1" applyFont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4" fillId="0" borderId="10" xfId="1" applyBorder="1" applyAlignment="1" applyProtection="1">
      <alignment horizontal="center" vertical="center"/>
      <protection hidden="1"/>
    </xf>
    <xf numFmtId="0" fontId="4" fillId="0" borderId="22" xfId="1" applyBorder="1" applyAlignment="1" applyProtection="1">
      <alignment horizontal="center" vertical="center"/>
    </xf>
    <xf numFmtId="0" fontId="4" fillId="0" borderId="36" xfId="1" applyBorder="1" applyAlignment="1" applyProtection="1">
      <alignment horizontal="center" vertical="center"/>
    </xf>
    <xf numFmtId="0" fontId="4" fillId="0" borderId="37" xfId="1" applyBorder="1" applyAlignment="1" applyProtection="1">
      <alignment horizontal="center" vertical="center"/>
    </xf>
    <xf numFmtId="0" fontId="4" fillId="0" borderId="41" xfId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4" fillId="0" borderId="0" xfId="1" applyAlignment="1" applyProtection="1"/>
    <xf numFmtId="0" fontId="10" fillId="0" borderId="0" xfId="1" applyFont="1" applyBorder="1" applyAlignment="1" applyProtection="1">
      <alignment horizontal="right" vertical="center"/>
      <protection hidden="1"/>
    </xf>
    <xf numFmtId="0" fontId="4" fillId="0" borderId="36" xfId="1" applyBorder="1" applyAlignment="1"/>
    <xf numFmtId="0" fontId="10" fillId="0" borderId="3" xfId="1" applyFont="1" applyBorder="1" applyAlignment="1" applyProtection="1">
      <alignment horizontal="right" vertical="center"/>
      <protection hidden="1"/>
    </xf>
    <xf numFmtId="0" fontId="18" fillId="0" borderId="0" xfId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0" fillId="0" borderId="0" xfId="0" applyFont="1" applyAlignment="1">
      <alignment horizontal="left" vertical="center" wrapText="1" readingOrder="1"/>
    </xf>
    <xf numFmtId="58" fontId="5" fillId="0" borderId="0" xfId="1" applyNumberFormat="1" applyFont="1" applyAlignment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7" fillId="0" borderId="36" xfId="0" applyFont="1" applyBorder="1" applyAlignment="1">
      <alignment horizontal="left" vertical="center" wrapText="1" readingOrder="1"/>
    </xf>
    <xf numFmtId="0" fontId="10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21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10" fillId="0" borderId="35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 vertical="center" indent="1"/>
      <protection hidden="1"/>
    </xf>
    <xf numFmtId="0" fontId="10" fillId="0" borderId="36" xfId="0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>
      <alignment horizontal="center"/>
    </xf>
    <xf numFmtId="0" fontId="10" fillId="0" borderId="3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>
      <alignment horizontal="center"/>
    </xf>
    <xf numFmtId="0" fontId="10" fillId="0" borderId="3" xfId="0" applyFont="1" applyBorder="1" applyAlignment="1" applyProtection="1">
      <alignment horizontal="right" vertical="center" indent="1"/>
      <protection hidden="1"/>
    </xf>
    <xf numFmtId="0" fontId="4" fillId="0" borderId="3" xfId="0" applyFont="1" applyBorder="1" applyAlignment="1">
      <alignment horizontal="center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textRotation="255"/>
    </xf>
    <xf numFmtId="0" fontId="4" fillId="0" borderId="4" xfId="1" applyFont="1" applyBorder="1" applyAlignment="1" applyProtection="1">
      <alignment horizontal="center" vertical="center" textRotation="255"/>
    </xf>
    <xf numFmtId="0" fontId="4" fillId="0" borderId="8" xfId="1" applyFont="1" applyBorder="1" applyAlignment="1" applyProtection="1">
      <alignment horizontal="center" vertical="center" textRotation="255"/>
    </xf>
    <xf numFmtId="0" fontId="4" fillId="0" borderId="9" xfId="1" applyFont="1" applyBorder="1" applyAlignment="1" applyProtection="1">
      <alignment horizontal="center" vertical="center" textRotation="255"/>
    </xf>
    <xf numFmtId="0" fontId="4" fillId="0" borderId="13" xfId="1" applyFont="1" applyBorder="1" applyAlignment="1" applyProtection="1">
      <alignment horizontal="center" vertical="center" textRotation="255"/>
    </xf>
    <xf numFmtId="0" fontId="4" fillId="0" borderId="15" xfId="1" applyFont="1" applyBorder="1" applyAlignment="1" applyProtection="1">
      <alignment horizontal="center" vertical="center" textRotation="255"/>
    </xf>
    <xf numFmtId="0" fontId="4" fillId="0" borderId="2" xfId="1" applyBorder="1" applyAlignment="1" applyProtection="1">
      <alignment horizontal="center" vertical="center" textRotation="255"/>
    </xf>
    <xf numFmtId="0" fontId="4" fillId="0" borderId="4" xfId="1" applyBorder="1" applyAlignment="1" applyProtection="1">
      <alignment horizontal="center" vertical="center" textRotation="255"/>
    </xf>
    <xf numFmtId="0" fontId="4" fillId="0" borderId="8" xfId="1" applyBorder="1" applyAlignment="1" applyProtection="1">
      <alignment horizontal="center" vertical="center" textRotation="255"/>
    </xf>
    <xf numFmtId="0" fontId="4" fillId="0" borderId="9" xfId="1" applyBorder="1" applyAlignment="1" applyProtection="1">
      <alignment horizontal="center" vertical="center" textRotation="255"/>
    </xf>
    <xf numFmtId="0" fontId="4" fillId="0" borderId="13" xfId="1" applyBorder="1" applyAlignment="1" applyProtection="1">
      <alignment horizontal="center" vertical="center" textRotation="255"/>
    </xf>
    <xf numFmtId="0" fontId="4" fillId="0" borderId="15" xfId="1" applyBorder="1" applyAlignment="1" applyProtection="1">
      <alignment horizontal="center" vertical="center" textRotation="255"/>
    </xf>
    <xf numFmtId="0" fontId="4" fillId="0" borderId="6" xfId="1" applyBorder="1" applyAlignment="1" applyProtection="1">
      <alignment horizontal="center" vertical="center" textRotation="255"/>
    </xf>
    <xf numFmtId="0" fontId="4" fillId="0" borderId="11" xfId="1" applyBorder="1" applyAlignment="1" applyProtection="1">
      <alignment horizontal="center" vertical="center" textRotation="255"/>
    </xf>
    <xf numFmtId="0" fontId="4" fillId="0" borderId="17" xfId="1" applyBorder="1" applyAlignment="1" applyProtection="1">
      <alignment horizontal="center" vertical="center" textRotation="255"/>
    </xf>
    <xf numFmtId="0" fontId="16" fillId="0" borderId="47" xfId="1" applyFont="1" applyBorder="1" applyAlignment="1" applyProtection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4" fillId="0" borderId="19" xfId="1" applyBorder="1" applyAlignment="1" applyProtection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76" fontId="4" fillId="0" borderId="22" xfId="1" applyNumberFormat="1" applyFont="1" applyBorder="1" applyAlignment="1" applyProtection="1">
      <alignment horizontal="center" vertical="center"/>
      <protection hidden="1"/>
    </xf>
    <xf numFmtId="0" fontId="4" fillId="0" borderId="3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2" xfId="1" applyBorder="1" applyAlignment="1" applyProtection="1">
      <alignment horizontal="center" vertical="center"/>
      <protection hidden="1"/>
    </xf>
    <xf numFmtId="0" fontId="4" fillId="0" borderId="33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176" fontId="4" fillId="0" borderId="22" xfId="1" applyNumberFormat="1" applyBorder="1" applyAlignment="1" applyProtection="1">
      <alignment horizontal="center" vertical="center"/>
      <protection hidden="1"/>
    </xf>
    <xf numFmtId="0" fontId="19" fillId="0" borderId="43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center" vertical="center"/>
    </xf>
    <xf numFmtId="0" fontId="19" fillId="0" borderId="4" xfId="1" applyFont="1" applyBorder="1" applyAlignment="1" applyProtection="1">
      <alignment horizontal="center" vertical="center"/>
    </xf>
    <xf numFmtId="0" fontId="19" fillId="0" borderId="45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9" xfId="1" applyFont="1" applyBorder="1" applyAlignment="1" applyProtection="1">
      <alignment horizontal="center" vertical="center"/>
    </xf>
    <xf numFmtId="0" fontId="19" fillId="0" borderId="46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19" fillId="0" borderId="15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 shrinkToFit="1"/>
      <protection hidden="1"/>
    </xf>
    <xf numFmtId="0" fontId="16" fillId="0" borderId="3" xfId="1" applyFont="1" applyBorder="1" applyAlignment="1" applyProtection="1">
      <alignment horizontal="center" vertical="center" shrinkToFit="1"/>
      <protection hidden="1"/>
    </xf>
    <xf numFmtId="0" fontId="16" fillId="0" borderId="4" xfId="1" applyFont="1" applyBorder="1" applyAlignment="1" applyProtection="1">
      <alignment horizontal="center" vertical="center" shrinkToFit="1"/>
      <protection hidden="1"/>
    </xf>
    <xf numFmtId="0" fontId="16" fillId="0" borderId="8" xfId="1" applyFont="1" applyBorder="1" applyAlignment="1" applyProtection="1">
      <alignment horizontal="center" vertical="center" shrinkToFit="1"/>
      <protection hidden="1"/>
    </xf>
    <xf numFmtId="0" fontId="16" fillId="0" borderId="0" xfId="1" applyFont="1" applyBorder="1" applyAlignment="1" applyProtection="1">
      <alignment horizontal="center" vertical="center" shrinkToFit="1"/>
      <protection hidden="1"/>
    </xf>
    <xf numFmtId="0" fontId="16" fillId="0" borderId="9" xfId="1" applyFont="1" applyBorder="1" applyAlignment="1" applyProtection="1">
      <alignment horizontal="center" vertical="center" shrinkToFit="1"/>
      <protection hidden="1"/>
    </xf>
    <xf numFmtId="0" fontId="16" fillId="0" borderId="13" xfId="1" applyFont="1" applyBorder="1" applyAlignment="1" applyProtection="1">
      <alignment horizontal="center" vertical="center" shrinkToFit="1"/>
      <protection hidden="1"/>
    </xf>
    <xf numFmtId="0" fontId="16" fillId="0" borderId="14" xfId="1" applyFont="1" applyBorder="1" applyAlignment="1" applyProtection="1">
      <alignment horizontal="center" vertical="center" shrinkToFit="1"/>
      <protection hidden="1"/>
    </xf>
    <xf numFmtId="0" fontId="16" fillId="0" borderId="15" xfId="1" applyFont="1" applyBorder="1" applyAlignment="1" applyProtection="1">
      <alignment horizontal="center" vertical="center" shrinkToFit="1"/>
      <protection hidden="1"/>
    </xf>
    <xf numFmtId="0" fontId="16" fillId="0" borderId="44" xfId="1" applyFont="1" applyBorder="1" applyAlignment="1" applyProtection="1">
      <alignment horizontal="center" vertical="center" shrinkToFit="1"/>
      <protection hidden="1"/>
    </xf>
    <xf numFmtId="0" fontId="16" fillId="0" borderId="25" xfId="1" applyFont="1" applyBorder="1" applyAlignment="1" applyProtection="1">
      <alignment horizontal="center" vertical="center" shrinkToFit="1"/>
      <protection hidden="1"/>
    </xf>
    <xf numFmtId="0" fontId="16" fillId="0" borderId="32" xfId="1" applyFont="1" applyBorder="1" applyAlignment="1" applyProtection="1">
      <alignment horizontal="center" vertical="center" shrinkToFit="1"/>
      <protection hidden="1"/>
    </xf>
    <xf numFmtId="0" fontId="4" fillId="0" borderId="1" xfId="1" applyBorder="1" applyAlignment="1" applyProtection="1">
      <alignment horizontal="center" vertical="center" textRotation="255"/>
    </xf>
    <xf numFmtId="0" fontId="4" fillId="0" borderId="7" xfId="1" applyBorder="1" applyAlignment="1" applyProtection="1">
      <alignment horizontal="center" vertical="center" textRotation="255"/>
    </xf>
    <xf numFmtId="0" fontId="4" fillId="0" borderId="12" xfId="1" applyBorder="1" applyAlignment="1" applyProtection="1">
      <alignment horizontal="center" vertical="center" textRotation="255"/>
    </xf>
    <xf numFmtId="0" fontId="4" fillId="0" borderId="5" xfId="1" applyBorder="1" applyAlignment="1" applyProtection="1">
      <alignment horizontal="center" vertical="center" textRotation="255"/>
    </xf>
    <xf numFmtId="0" fontId="4" fillId="0" borderId="10" xfId="1" applyBorder="1" applyAlignment="1" applyProtection="1">
      <alignment horizontal="center" vertical="center" textRotation="255"/>
    </xf>
    <xf numFmtId="0" fontId="4" fillId="0" borderId="16" xfId="1" applyBorder="1" applyAlignment="1" applyProtection="1">
      <alignment horizontal="center" vertical="center" textRotation="255"/>
    </xf>
    <xf numFmtId="0" fontId="4" fillId="0" borderId="37" xfId="1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4" fillId="0" borderId="48" xfId="1" applyBorder="1" applyAlignment="1">
      <alignment horizontal="center" vertical="center"/>
    </xf>
    <xf numFmtId="0" fontId="4" fillId="0" borderId="49" xfId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/>
      <protection hidden="1"/>
    </xf>
    <xf numFmtId="0" fontId="4" fillId="0" borderId="3" xfId="1" applyBorder="1" applyAlignment="1">
      <alignment horizontal="center" vertical="center"/>
    </xf>
    <xf numFmtId="0" fontId="4" fillId="0" borderId="3" xfId="1" applyBorder="1" applyAlignment="1"/>
    <xf numFmtId="0" fontId="4" fillId="0" borderId="36" xfId="1" applyBorder="1" applyAlignment="1">
      <alignment horizontal="center" vertical="center"/>
    </xf>
    <xf numFmtId="0" fontId="4" fillId="0" borderId="36" xfId="1" applyBorder="1" applyAlignment="1"/>
    <xf numFmtId="0" fontId="10" fillId="0" borderId="0" xfId="1" applyFont="1" applyBorder="1" applyAlignment="1" applyProtection="1">
      <alignment horizontal="center" vertical="center"/>
      <protection hidden="1"/>
    </xf>
    <xf numFmtId="0" fontId="4" fillId="0" borderId="0" xfId="1" applyAlignment="1">
      <alignment horizontal="center" vertical="center"/>
    </xf>
    <xf numFmtId="0" fontId="4" fillId="0" borderId="0" xfId="1" applyAlignment="1"/>
    <xf numFmtId="0" fontId="22" fillId="0" borderId="47" xfId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33" xfId="1" applyFont="1" applyBorder="1" applyAlignment="1" applyProtection="1">
      <alignment horizontal="center" vertical="center"/>
    </xf>
    <xf numFmtId="0" fontId="22" fillId="0" borderId="45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6" xfId="1" applyFont="1" applyBorder="1" applyAlignment="1" applyProtection="1">
      <alignment horizontal="center" vertical="center"/>
    </xf>
    <xf numFmtId="0" fontId="22" fillId="0" borderId="14" xfId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center" vertical="center"/>
      <protection hidden="1"/>
    </xf>
    <xf numFmtId="0" fontId="22" fillId="0" borderId="3" xfId="1" applyFont="1" applyBorder="1" applyAlignment="1" applyProtection="1">
      <alignment horizontal="center" vertical="center"/>
      <protection hidden="1"/>
    </xf>
    <xf numFmtId="0" fontId="22" fillId="0" borderId="4" xfId="1" applyFont="1" applyBorder="1" applyAlignment="1" applyProtection="1">
      <alignment horizontal="center" vertical="center"/>
      <protection hidden="1"/>
    </xf>
    <xf numFmtId="0" fontId="22" fillId="0" borderId="8" xfId="1" applyFont="1" applyBorder="1" applyAlignment="1" applyProtection="1">
      <alignment horizontal="center" vertical="center"/>
      <protection hidden="1"/>
    </xf>
    <xf numFmtId="0" fontId="22" fillId="0" borderId="0" xfId="1" applyFont="1" applyBorder="1" applyAlignment="1" applyProtection="1">
      <alignment horizontal="center" vertical="center"/>
      <protection hidden="1"/>
    </xf>
    <xf numFmtId="0" fontId="22" fillId="0" borderId="9" xfId="1" applyFont="1" applyBorder="1" applyAlignment="1" applyProtection="1">
      <alignment horizontal="center" vertical="center"/>
      <protection hidden="1"/>
    </xf>
    <xf numFmtId="0" fontId="22" fillId="0" borderId="13" xfId="1" applyFont="1" applyBorder="1" applyAlignment="1" applyProtection="1">
      <alignment horizontal="center" vertical="center"/>
      <protection hidden="1"/>
    </xf>
    <xf numFmtId="0" fontId="22" fillId="0" borderId="14" xfId="1" applyFont="1" applyBorder="1" applyAlignment="1" applyProtection="1">
      <alignment horizontal="center" vertical="center"/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8</xdr:row>
      <xdr:rowOff>0</xdr:rowOff>
    </xdr:from>
    <xdr:to>
      <xdr:col>12</xdr:col>
      <xdr:colOff>212481</xdr:colOff>
      <xdr:row>11</xdr:row>
      <xdr:rowOff>2370</xdr:rowOff>
    </xdr:to>
    <xdr:sp macro="" textlink="">
      <xdr:nvSpPr>
        <xdr:cNvPr id="2" name="AutoShape 1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05176" y="180975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18</xdr:col>
      <xdr:colOff>202956</xdr:colOff>
      <xdr:row>11</xdr:row>
      <xdr:rowOff>2370</xdr:rowOff>
    </xdr:to>
    <xdr:sp macro="" textlink="">
      <xdr:nvSpPr>
        <xdr:cNvPr id="3" name="AutoShape 1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61010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</xdr:row>
      <xdr:rowOff>0</xdr:rowOff>
    </xdr:from>
    <xdr:to>
      <xdr:col>24</xdr:col>
      <xdr:colOff>202956</xdr:colOff>
      <xdr:row>11</xdr:row>
      <xdr:rowOff>2370</xdr:rowOff>
    </xdr:to>
    <xdr:sp macro="" textlink="">
      <xdr:nvSpPr>
        <xdr:cNvPr id="4" name="AutoShape 14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92455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202956</xdr:colOff>
      <xdr:row>16</xdr:row>
      <xdr:rowOff>2370</xdr:rowOff>
    </xdr:to>
    <xdr:sp macro="" textlink="">
      <xdr:nvSpPr>
        <xdr:cNvPr id="5" name="AutoShape 14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92455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202956</xdr:colOff>
      <xdr:row>16</xdr:row>
      <xdr:rowOff>2370</xdr:rowOff>
    </xdr:to>
    <xdr:sp macro="" textlink="">
      <xdr:nvSpPr>
        <xdr:cNvPr id="6" name="AutoShape 1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1010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18</xdr:row>
      <xdr:rowOff>0</xdr:rowOff>
    </xdr:from>
    <xdr:to>
      <xdr:col>24</xdr:col>
      <xdr:colOff>202956</xdr:colOff>
      <xdr:row>21</xdr:row>
      <xdr:rowOff>2371</xdr:rowOff>
    </xdr:to>
    <xdr:sp macro="" textlink="">
      <xdr:nvSpPr>
        <xdr:cNvPr id="7" name="AutoShape 14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924550" y="352425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18</xdr:col>
      <xdr:colOff>202956</xdr:colOff>
      <xdr:row>26</xdr:row>
      <xdr:rowOff>2371</xdr:rowOff>
    </xdr:to>
    <xdr:sp macro="" textlink="">
      <xdr:nvSpPr>
        <xdr:cNvPr id="8" name="AutoShape 1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610100" y="438150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12</xdr:col>
      <xdr:colOff>202955</xdr:colOff>
      <xdr:row>21</xdr:row>
      <xdr:rowOff>2371</xdr:rowOff>
    </xdr:to>
    <xdr:sp macro="" textlink="">
      <xdr:nvSpPr>
        <xdr:cNvPr id="9" name="AutoShape 14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29565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12</xdr:col>
      <xdr:colOff>202955</xdr:colOff>
      <xdr:row>26</xdr:row>
      <xdr:rowOff>2371</xdr:rowOff>
    </xdr:to>
    <xdr:sp macro="" textlink="">
      <xdr:nvSpPr>
        <xdr:cNvPr id="10" name="AutoShape 14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29565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6</xdr:col>
      <xdr:colOff>202955</xdr:colOff>
      <xdr:row>16</xdr:row>
      <xdr:rowOff>2370</xdr:rowOff>
    </xdr:to>
    <xdr:sp macro="" textlink="">
      <xdr:nvSpPr>
        <xdr:cNvPr id="11" name="AutoShape 14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981200" y="266700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202955</xdr:colOff>
      <xdr:row>21</xdr:row>
      <xdr:rowOff>2371</xdr:rowOff>
    </xdr:to>
    <xdr:sp macro="" textlink="">
      <xdr:nvSpPr>
        <xdr:cNvPr id="12" name="AutoShape 14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98120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202955</xdr:colOff>
      <xdr:row>26</xdr:row>
      <xdr:rowOff>2371</xdr:rowOff>
    </xdr:to>
    <xdr:sp macro="" textlink="">
      <xdr:nvSpPr>
        <xdr:cNvPr id="13" name="AutoShape 14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98120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67235</xdr:colOff>
      <xdr:row>29</xdr:row>
      <xdr:rowOff>22412</xdr:rowOff>
    </xdr:from>
    <xdr:to>
      <xdr:col>35</xdr:col>
      <xdr:colOff>638736</xdr:colOff>
      <xdr:row>38</xdr:row>
      <xdr:rowOff>44824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88941" y="5345206"/>
          <a:ext cx="2431677" cy="1434353"/>
        </a:xfrm>
        <a:prstGeom prst="roundRect">
          <a:avLst>
            <a:gd name="adj" fmla="val 1095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050"/>
            <a:t>１．公式練習は第</a:t>
          </a:r>
          <a:r>
            <a:rPr kumimoji="1" lang="en-US" altLang="ja-JP" sz="1050"/>
            <a:t>2</a:t>
          </a:r>
          <a:r>
            <a:rPr kumimoji="1" lang="ja-JP" altLang="en-US" sz="1050"/>
            <a:t>試合までとする。</a:t>
          </a:r>
          <a:endParaRPr kumimoji="1" lang="en-US" altLang="ja-JP" sz="1050"/>
        </a:p>
        <a:p>
          <a:pPr algn="l"/>
          <a:r>
            <a:rPr kumimoji="1" lang="ja-JP" altLang="en-US" sz="1050"/>
            <a:t>２．足利三中戦は</a:t>
          </a:r>
          <a:r>
            <a:rPr kumimoji="1" lang="en-US" altLang="ja-JP" sz="1050"/>
            <a:t>2</a:t>
          </a:r>
          <a:r>
            <a:rPr kumimoji="1" lang="ja-JP" altLang="en-US" sz="1050"/>
            <a:t>セットマッチとする。</a:t>
          </a:r>
          <a:endParaRPr kumimoji="1" lang="en-US" altLang="ja-JP" sz="1050"/>
        </a:p>
        <a:p>
          <a:pPr algn="l"/>
          <a:r>
            <a:rPr kumimoji="1" lang="ja-JP" altLang="en-US" sz="1050"/>
            <a:t>３．審判については佐野同士の対戦は、佐野地区が主審にあたること。</a:t>
          </a:r>
          <a:endParaRPr kumimoji="1" lang="en-US" altLang="ja-JP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447800" y="30194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9" name="Lin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4" name="Line 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5" name="Lin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6" name="Line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7" name="Line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8" name="Line 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2" name="Line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3" name="Line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4" name="Line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5" name="Line 5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6" name="Line 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7" name="Line 5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8" name="Line 5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59" name="Line 5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0" name="Line 6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1" name="Line 6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2" name="Line 6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3" name="Line 6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4" name="Line 64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5" name="Line 6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6" name="Line 6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7" name="Line 6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8" name="Line 6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69" name="Line 6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0" name="Line 7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1" name="Line 7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2" name="Line 7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" name="Line 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4" name="Line 7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5" name="Line 7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6" name="Line 7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7" name="Line 7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8" name="Line 7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9" name="Line 7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0" name="Line 8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1" name="Line 8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2" name="Line 8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3" name="Line 8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4" name="Line 8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5" name="Line 8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6" name="Line 8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7" name="Line 8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8" name="Line 8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9" name="Line 8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0" name="Line 9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1" name="Line 9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2" name="Line 9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3" name="Line 9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4" name="Line 94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5" name="Line 9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6" name="Line 9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7" name="Line 9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8" name="Line 9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99" name="Line 9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0" name="Line 1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1" name="Line 10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2" name="Line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3" name="Line 10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4" name="Line 10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5" name="Line 10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6" name="Line 10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7" name="Line 10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8" name="Line 10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9" name="Line 10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0" name="Line 1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1" name="Line 11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2" name="Line 11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3" name="Line 11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4" name="Line 11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0</xdr:colOff>
      <xdr:row>13</xdr:row>
      <xdr:rowOff>19050</xdr:rowOff>
    </xdr:to>
    <xdr:sp macro="" textlink="">
      <xdr:nvSpPr>
        <xdr:cNvPr id="115" name="AutoShape 11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3333750" y="31908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10</xdr:row>
      <xdr:rowOff>9525</xdr:rowOff>
    </xdr:from>
    <xdr:to>
      <xdr:col>23</xdr:col>
      <xdr:colOff>9525</xdr:colOff>
      <xdr:row>13</xdr:row>
      <xdr:rowOff>9525</xdr:rowOff>
    </xdr:to>
    <xdr:sp macro="" textlink="">
      <xdr:nvSpPr>
        <xdr:cNvPr id="116" name="AutoShape 11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4714875" y="3200400"/>
          <a:ext cx="7715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15</xdr:row>
      <xdr:rowOff>19050</xdr:rowOff>
    </xdr:from>
    <xdr:to>
      <xdr:col>23</xdr:col>
      <xdr:colOff>9525</xdr:colOff>
      <xdr:row>18</xdr:row>
      <xdr:rowOff>9525</xdr:rowOff>
    </xdr:to>
    <xdr:sp macro="" textlink="">
      <xdr:nvSpPr>
        <xdr:cNvPr id="117" name="AutoShape 117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4714875" y="4067175"/>
          <a:ext cx="7715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15</xdr:row>
      <xdr:rowOff>0</xdr:rowOff>
    </xdr:from>
    <xdr:to>
      <xdr:col>11</xdr:col>
      <xdr:colOff>0</xdr:colOff>
      <xdr:row>18</xdr:row>
      <xdr:rowOff>9525</xdr:rowOff>
    </xdr:to>
    <xdr:sp macro="" textlink="">
      <xdr:nvSpPr>
        <xdr:cNvPr id="118" name="AutoShape 11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1857375" y="404812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20</xdr:row>
      <xdr:rowOff>0</xdr:rowOff>
    </xdr:from>
    <xdr:to>
      <xdr:col>11</xdr:col>
      <xdr:colOff>0</xdr:colOff>
      <xdr:row>23</xdr:row>
      <xdr:rowOff>9525</xdr:rowOff>
    </xdr:to>
    <xdr:sp macro="" textlink="">
      <xdr:nvSpPr>
        <xdr:cNvPr id="119" name="AutoShape 11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 bwMode="auto">
        <a:xfrm>
          <a:off x="1857375" y="490537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0</xdr:colOff>
      <xdr:row>23</xdr:row>
      <xdr:rowOff>9525</xdr:rowOff>
    </xdr:to>
    <xdr:sp macro="" textlink="">
      <xdr:nvSpPr>
        <xdr:cNvPr id="120" name="AutoShape 12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3333750" y="4905375"/>
          <a:ext cx="71437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21" name="AutoShape 12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122" name="AutoShape 12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4714875" y="56007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123" name="AutoShape 12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4714875" y="56007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24" name="AutoShape 124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25" name="AutoShape 12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26" name="AutoShape 12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27" name="AutoShape 12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28" name="AutoShape 12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29" name="AutoShape 12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30" name="AutoShape 130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131" name="AutoShape 13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5715000" y="320040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132" name="AutoShape 13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5715000" y="40576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33" name="AutoShape 13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34" name="AutoShape 134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35" name="AutoShape 13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36" name="AutoShape 13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37" name="AutoShape 13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38" name="AutoShape 13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139" name="AutoShape 13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5715000" y="49149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40" name="AutoShape 140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141" name="AutoShape 14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5715000" y="3019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42" name="AutoShape 14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476250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43" name="AutoShape 14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476250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44" name="AutoShape 144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5" name="Line 144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6" name="Line 1447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7" name="Line 144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8" name="Line 1449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9" name="Line 145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0" name="Line 145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1" name="Line 145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2" name="Line 145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3" name="Line 1454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4" name="Line 145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5" name="Line 145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6" name="Line 145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7" name="Line 145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8" name="Line 145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59" name="Line 146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0" name="Line 146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1" name="Line 146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2" name="Line 146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3" name="Line 1464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4" name="Line 146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5" name="Line 146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6" name="Line 1467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7" name="Line 146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8" name="Line 1469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69" name="Line 1470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0" name="Line 147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1" name="Line 147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2" name="Line 1473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3" name="Line 1474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4" name="Line 147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5" name="Line 147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6" name="Line 1477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7" name="Line 147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8" name="Line 1479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9" name="Line 1480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0" name="Line 148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1" name="Line 148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2" name="Line 1483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3" name="Line 1484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4" name="Line 148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5" name="Line 148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6" name="Line 1487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7" name="Line 148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8" name="Line 1489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89" name="Line 1490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0" name="Line 149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1" name="Line 149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2" name="Line 1493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3" name="Line 1494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4" name="Line 149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5" name="Line 149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6" name="Line 1497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7" name="Line 149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8" name="Line 149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99" name="Line 1500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0" name="Line 150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1" name="Line 150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2" name="Line 150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3" name="Line 1504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4" name="Line 150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5" name="Line 150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6" name="Line 1507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7" name="Line 150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8" name="Line 1509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09" name="Line 1510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0" name="Line 151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1" name="Line 1512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2" name="Line 1513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3" name="Line 1514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4" name="Line 151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" name="Line 151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" name="Line 1517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" name="Line 151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" name="Line 1519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" name="Line 1520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" name="Line 152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" name="Line 1522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" name="Line 1523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" name="Line 1524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" name="Line 152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" name="Line 152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6" name="Line 1527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7" name="Line 152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8" name="Line 152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" name="Line 153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" name="Line 153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" name="Line 1532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" name="Line 1533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" name="Line 1534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" name="Line 153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" name="Line 153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" name="Line 1537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" name="Line 153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" name="Line 153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" name="Line 154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0" name="Line 154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1" name="Line 1542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2" name="Line 1543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3" name="Line 1544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4" name="Line 154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5" name="Line 154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6" name="Line 1547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7" name="Line 154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8" name="Line 1549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9" name="Line 1550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0" name="Line 155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" name="Line 1552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2" name="Line 1553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3" name="Line 1554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4" name="Line 155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5" name="Line 155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H="1" flipV="1"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6" name="Line 1557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>
          <a:off x="238125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57" name="AutoShape 155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58" name="AutoShape 155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4714875" y="56007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59" name="AutoShape 156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4714875" y="56007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60" name="AutoShape 156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61" name="AutoShape 1562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62" name="AutoShape 1563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63" name="AutoShape 1564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1857375" y="56007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64" name="AutoShape 156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65" name="AutoShape 156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66" name="AutoShape 1567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67" name="AutoShape 156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476250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268" name="AutoShape 156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5715000" y="320040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269" name="AutoShape 1570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/>
        </xdr:cNvSpPr>
      </xdr:nvSpPr>
      <xdr:spPr bwMode="auto">
        <a:xfrm>
          <a:off x="5715000" y="40576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0" name="AutoShape 157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1" name="AutoShape 157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272" name="AutoShape 1573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5715000" y="49149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3" name="AutoShape 1574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4" name="AutoShape 157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5" name="AutoShape 157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6" name="AutoShape 1577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7" name="AutoShape 157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8" name="AutoShape 1579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9" name="AutoShape 158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/>
        </xdr:cNvSpPr>
      </xdr:nvSpPr>
      <xdr:spPr bwMode="auto">
        <a:xfrm>
          <a:off x="5715000" y="56007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80" name="AutoShape 1587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81" name="AutoShape 158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82" name="AutoShape 1589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rrowheads="1"/>
        </xdr:cNvSpPr>
      </xdr:nvSpPr>
      <xdr:spPr bwMode="auto">
        <a:xfrm>
          <a:off x="3333750" y="56007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abSelected="1" zoomScale="85" zoomScaleNormal="85" workbookViewId="0">
      <selection activeCell="AH3" sqref="AH3"/>
    </sheetView>
  </sheetViews>
  <sheetFormatPr defaultRowHeight="13.5" x14ac:dyDescent="0.15"/>
  <cols>
    <col min="1" max="1" width="2.625" style="56" customWidth="1"/>
    <col min="2" max="2" width="17.625" style="56" customWidth="1"/>
    <col min="3" max="30" width="2.875" style="56" customWidth="1"/>
    <col min="31" max="31" width="5.75" style="56" customWidth="1"/>
    <col min="32" max="33" width="3.875" style="56" customWidth="1"/>
    <col min="34" max="34" width="7.25" style="56" customWidth="1"/>
    <col min="35" max="35" width="3.875" style="56" customWidth="1"/>
    <col min="36" max="16384" width="9" style="56"/>
  </cols>
  <sheetData>
    <row r="1" spans="1:42" s="1" customFormat="1" ht="26.25" customHeight="1" x14ac:dyDescent="0.1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9">
        <v>43820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42" s="1" customFormat="1" ht="26.2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0" t="s">
        <v>0</v>
      </c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2" s="1" customFormat="1" ht="44.25" customHeight="1" thickBot="1" x14ac:dyDescent="0.2">
      <c r="A3" s="2"/>
      <c r="B3" s="134" t="s">
        <v>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3"/>
      <c r="Z3" s="3"/>
      <c r="AA3" s="3"/>
      <c r="AB3" s="3"/>
      <c r="AC3" s="3"/>
      <c r="AD3" s="3"/>
      <c r="AE3" s="3"/>
      <c r="AF3" s="4"/>
    </row>
    <row r="4" spans="1:42" s="5" customFormat="1" ht="13.5" customHeight="1" x14ac:dyDescent="0.15">
      <c r="B4" s="101" t="s">
        <v>1</v>
      </c>
      <c r="C4" s="104" t="str">
        <f>IF(B8="","",B8)</f>
        <v>葛生・田東</v>
      </c>
      <c r="D4" s="105"/>
      <c r="E4" s="105"/>
      <c r="F4" s="105"/>
      <c r="G4" s="105"/>
      <c r="H4" s="106"/>
      <c r="I4" s="113" t="str">
        <f>IF(B13="","",B13)</f>
        <v>佐野北</v>
      </c>
      <c r="J4" s="114"/>
      <c r="K4" s="114"/>
      <c r="L4" s="114"/>
      <c r="M4" s="114"/>
      <c r="N4" s="115"/>
      <c r="O4" s="113" t="str">
        <f>IF(B18="","",B18)</f>
        <v>佐野南</v>
      </c>
      <c r="P4" s="114"/>
      <c r="Q4" s="114"/>
      <c r="R4" s="114"/>
      <c r="S4" s="114"/>
      <c r="T4" s="115"/>
      <c r="U4" s="113" t="str">
        <f>IF(B23="","",B23)</f>
        <v>足利三</v>
      </c>
      <c r="V4" s="114"/>
      <c r="W4" s="114"/>
      <c r="X4" s="114"/>
      <c r="Y4" s="114"/>
      <c r="Z4" s="114"/>
      <c r="AA4" s="122" t="s">
        <v>2</v>
      </c>
      <c r="AB4" s="125" t="s">
        <v>3</v>
      </c>
      <c r="AC4" s="125" t="s">
        <v>4</v>
      </c>
      <c r="AD4" s="125" t="s">
        <v>5</v>
      </c>
      <c r="AE4" s="131" t="s">
        <v>6</v>
      </c>
      <c r="AF4" s="125" t="s">
        <v>7</v>
      </c>
      <c r="AG4" s="125" t="s">
        <v>8</v>
      </c>
      <c r="AH4" s="131" t="s">
        <v>9</v>
      </c>
      <c r="AI4" s="128" t="s">
        <v>10</v>
      </c>
    </row>
    <row r="5" spans="1:42" s="5" customFormat="1" ht="13.5" customHeight="1" x14ac:dyDescent="0.15">
      <c r="B5" s="102"/>
      <c r="C5" s="107"/>
      <c r="D5" s="108"/>
      <c r="E5" s="108"/>
      <c r="F5" s="108"/>
      <c r="G5" s="108"/>
      <c r="H5" s="109"/>
      <c r="I5" s="116"/>
      <c r="J5" s="117"/>
      <c r="K5" s="117"/>
      <c r="L5" s="117"/>
      <c r="M5" s="117"/>
      <c r="N5" s="118"/>
      <c r="O5" s="116"/>
      <c r="P5" s="117"/>
      <c r="Q5" s="117"/>
      <c r="R5" s="117"/>
      <c r="S5" s="117"/>
      <c r="T5" s="118"/>
      <c r="U5" s="116"/>
      <c r="V5" s="117"/>
      <c r="W5" s="117"/>
      <c r="X5" s="117"/>
      <c r="Y5" s="117"/>
      <c r="Z5" s="117"/>
      <c r="AA5" s="123"/>
      <c r="AB5" s="126"/>
      <c r="AC5" s="126"/>
      <c r="AD5" s="126"/>
      <c r="AE5" s="132"/>
      <c r="AF5" s="126"/>
      <c r="AG5" s="126"/>
      <c r="AH5" s="132"/>
      <c r="AI5" s="129"/>
    </row>
    <row r="6" spans="1:42" s="5" customFormat="1" ht="13.5" customHeight="1" x14ac:dyDescent="0.15">
      <c r="B6" s="102"/>
      <c r="C6" s="107"/>
      <c r="D6" s="108"/>
      <c r="E6" s="108"/>
      <c r="F6" s="108"/>
      <c r="G6" s="108"/>
      <c r="H6" s="109"/>
      <c r="I6" s="116"/>
      <c r="J6" s="117"/>
      <c r="K6" s="117"/>
      <c r="L6" s="117"/>
      <c r="M6" s="117"/>
      <c r="N6" s="118"/>
      <c r="O6" s="116"/>
      <c r="P6" s="117"/>
      <c r="Q6" s="117"/>
      <c r="R6" s="117"/>
      <c r="S6" s="117"/>
      <c r="T6" s="118"/>
      <c r="U6" s="116"/>
      <c r="V6" s="117"/>
      <c r="W6" s="117"/>
      <c r="X6" s="117"/>
      <c r="Y6" s="117"/>
      <c r="Z6" s="117"/>
      <c r="AA6" s="123"/>
      <c r="AB6" s="126"/>
      <c r="AC6" s="126"/>
      <c r="AD6" s="126"/>
      <c r="AE6" s="132"/>
      <c r="AF6" s="126"/>
      <c r="AG6" s="126"/>
      <c r="AH6" s="132"/>
      <c r="AI6" s="129"/>
    </row>
    <row r="7" spans="1:42" s="5" customFormat="1" ht="13.5" customHeight="1" x14ac:dyDescent="0.15">
      <c r="B7" s="103"/>
      <c r="C7" s="110"/>
      <c r="D7" s="111"/>
      <c r="E7" s="111"/>
      <c r="F7" s="111"/>
      <c r="G7" s="111"/>
      <c r="H7" s="112"/>
      <c r="I7" s="119"/>
      <c r="J7" s="120"/>
      <c r="K7" s="120"/>
      <c r="L7" s="120"/>
      <c r="M7" s="120"/>
      <c r="N7" s="121"/>
      <c r="O7" s="119"/>
      <c r="P7" s="120"/>
      <c r="Q7" s="120"/>
      <c r="R7" s="120"/>
      <c r="S7" s="120"/>
      <c r="T7" s="121"/>
      <c r="U7" s="119"/>
      <c r="V7" s="120"/>
      <c r="W7" s="120"/>
      <c r="X7" s="120"/>
      <c r="Y7" s="120"/>
      <c r="Z7" s="120"/>
      <c r="AA7" s="124"/>
      <c r="AB7" s="127"/>
      <c r="AC7" s="127"/>
      <c r="AD7" s="127"/>
      <c r="AE7" s="133"/>
      <c r="AF7" s="127"/>
      <c r="AG7" s="127"/>
      <c r="AH7" s="133"/>
      <c r="AI7" s="130"/>
    </row>
    <row r="8" spans="1:42" s="5" customFormat="1" ht="13.5" customHeight="1" x14ac:dyDescent="0.15">
      <c r="B8" s="145" t="s">
        <v>47</v>
      </c>
      <c r="C8" s="136"/>
      <c r="D8" s="146"/>
      <c r="E8" s="146"/>
      <c r="F8" s="146"/>
      <c r="G8" s="146"/>
      <c r="H8" s="147"/>
      <c r="O8" s="6"/>
      <c r="U8" s="7"/>
      <c r="Z8" s="8"/>
      <c r="AA8" s="9"/>
      <c r="AB8" s="10"/>
      <c r="AC8" s="10"/>
      <c r="AD8" s="10"/>
      <c r="AE8" s="10"/>
      <c r="AF8" s="10"/>
      <c r="AG8" s="10"/>
      <c r="AH8" s="10"/>
      <c r="AI8" s="11"/>
      <c r="AP8" s="12"/>
    </row>
    <row r="9" spans="1:42" s="5" customFormat="1" ht="13.5" customHeight="1" x14ac:dyDescent="0.15">
      <c r="B9" s="145"/>
      <c r="C9" s="148"/>
      <c r="D9" s="149"/>
      <c r="E9" s="149"/>
      <c r="F9" s="149"/>
      <c r="G9" s="149"/>
      <c r="H9" s="150"/>
      <c r="I9" s="6"/>
      <c r="L9" s="13" t="s">
        <v>12</v>
      </c>
      <c r="O9" s="6"/>
      <c r="R9" s="13" t="s">
        <v>12</v>
      </c>
      <c r="U9" s="6"/>
      <c r="X9" s="13" t="s">
        <v>12</v>
      </c>
      <c r="AA9" s="14"/>
      <c r="AB9" s="10"/>
      <c r="AC9" s="10"/>
      <c r="AD9" s="10"/>
      <c r="AE9" s="10"/>
      <c r="AF9" s="10"/>
      <c r="AG9" s="10"/>
      <c r="AH9" s="10"/>
      <c r="AI9" s="11"/>
      <c r="AP9" s="12"/>
    </row>
    <row r="10" spans="1:42" s="5" customFormat="1" ht="13.5" customHeight="1" x14ac:dyDescent="0.15">
      <c r="B10" s="145"/>
      <c r="C10" s="148"/>
      <c r="D10" s="149"/>
      <c r="E10" s="149"/>
      <c r="F10" s="149"/>
      <c r="G10" s="149"/>
      <c r="H10" s="150"/>
      <c r="I10" s="15" t="str">
        <f>IF(J10="","",IF(J10=2,"○",IF(J10=1,"●",IF(J10=0,"●",""))))</f>
        <v/>
      </c>
      <c r="J10" s="16" t="str">
        <f>IF(K9="","",IF(K9&gt;M9,1,0)+IF(K10&gt;M10,1,0)+IF(K11&gt;M11,1,0))</f>
        <v/>
      </c>
      <c r="L10" s="13" t="s">
        <v>12</v>
      </c>
      <c r="N10" s="16" t="str">
        <f>IF(M9="","",IF(M9&gt;K9,1,0)+IF(M10&gt;K10,1,0)+IF(M11&gt;K11,1,0))</f>
        <v/>
      </c>
      <c r="O10" s="15" t="str">
        <f>IF(P10="","",IF(P10=2,"○",IF(P10=1,"●",IF(P10=0,"●",""))))</f>
        <v/>
      </c>
      <c r="P10" s="16" t="str">
        <f>IF(Q9="","",IF(Q9&gt;S9,1,0)+IF(Q10&gt;S10,1,0)+IF(Q11&gt;S11,1,0))</f>
        <v/>
      </c>
      <c r="R10" s="13" t="s">
        <v>12</v>
      </c>
      <c r="T10" s="16" t="str">
        <f>IF(S9="","",IF(S9&gt;Q9,1,0)+IF(S10&gt;Q10,1,0)+IF(S11&gt;Q11,1,0))</f>
        <v/>
      </c>
      <c r="U10" s="15" t="str">
        <f>IF(V10="","",IF(V10=2,"○",IF(V10=1,"●",IF(V10=0,"●",""))))</f>
        <v/>
      </c>
      <c r="V10" s="16" t="str">
        <f>IF(W9="","",IF(W9&gt;Y9,1,0)+IF(W10&gt;Y10,1,0)+IF(W11&gt;Y11,1,0))</f>
        <v/>
      </c>
      <c r="X10" s="13" t="s">
        <v>12</v>
      </c>
      <c r="Z10" s="16" t="str">
        <f>IF(Y9="","",IF(Y9&gt;W9,1,0)+IF(Y10&gt;W10,1,0)+IF(Y11&gt;W11,1,0))</f>
        <v/>
      </c>
      <c r="AA10" s="17" t="str">
        <f>IF(J10="","",EXACT(I10,"○")+EXACT(O10,"○")+EXACT(U10,"○"))</f>
        <v/>
      </c>
      <c r="AB10" s="18" t="str">
        <f>IF(N10="","",EXACT(I10,"●")+EXACT(O10,"●")+EXACT(U10,"●"))</f>
        <v/>
      </c>
      <c r="AC10" s="18" t="str">
        <f>IF(ISERROR(IF(J10="","",J10+P10+V10)),"",(IF(J10="","",J10+P10+V10)))</f>
        <v/>
      </c>
      <c r="AD10" s="18" t="str">
        <f>IF(ISERROR(IF(N10="","",N10+T10+Z10)),"",(IF(N10="","",N10+T10+Z10)))</f>
        <v/>
      </c>
      <c r="AE10" s="19" t="str">
        <f>IF(ISERROR(AC10/AD10),"",AC10/AD10)</f>
        <v/>
      </c>
      <c r="AF10" s="20" t="str">
        <f>IF(K9="","",SUM(K9:K11)+SUM(Q9:Q11)+SUM(W9:W11))</f>
        <v/>
      </c>
      <c r="AG10" s="20" t="str">
        <f>IF(M9="","",SUM(M9:M11)+SUM(S9:S11)+SUM(Y9:Y11))</f>
        <v/>
      </c>
      <c r="AH10" s="19" t="str">
        <f>IF(ISERROR(AF10/AG10),"",AF10/AG10)</f>
        <v/>
      </c>
      <c r="AI10" s="21" t="str">
        <f>IF(ISERROR(RANK(AL10,$AL$10:$AL$25)),"",(RANK(AL10,$AL$10:$AL$25)))</f>
        <v/>
      </c>
      <c r="AK10" s="22" t="e">
        <f>IF(OR(AA10=AA15,AA10=AA20,AA10=AA25,),CHOOSE(RANK(AA10,AA10:AA25)+1,0,400,300,200,100)+AA10+AE10,CHOOSE(RANK(AA10,AA10:AA25)+1,0,400,300,200,100))</f>
        <v>#VALUE!</v>
      </c>
      <c r="AL10" s="22" t="e">
        <f>IF(OR(AK10=AK10,AK10=AK15,AK10=AK20,AK10=AK25,),CHOOSE(RANK(AK10,AK10:AK25)+1,0,400,300,200,100)+AH10,CHOOSE(RANK(AK10,AK10:AK25)+1,0,,400,300,200,100))</f>
        <v>#VALUE!</v>
      </c>
      <c r="AP10" s="12"/>
    </row>
    <row r="11" spans="1:42" s="5" customFormat="1" ht="13.5" customHeight="1" x14ac:dyDescent="0.15">
      <c r="B11" s="145"/>
      <c r="C11" s="148"/>
      <c r="D11" s="149"/>
      <c r="E11" s="149"/>
      <c r="F11" s="149"/>
      <c r="G11" s="149"/>
      <c r="H11" s="150"/>
      <c r="I11" s="6"/>
      <c r="J11" s="13"/>
      <c r="L11" s="13" t="s">
        <v>12</v>
      </c>
      <c r="O11" s="6"/>
      <c r="R11" s="13" t="s">
        <v>12</v>
      </c>
      <c r="T11" s="13"/>
      <c r="U11" s="6"/>
      <c r="X11" s="13" t="s">
        <v>12</v>
      </c>
      <c r="Z11" s="13"/>
      <c r="AA11" s="14"/>
      <c r="AB11" s="10"/>
      <c r="AC11" s="10"/>
      <c r="AD11" s="10"/>
      <c r="AE11" s="23"/>
      <c r="AF11" s="24"/>
      <c r="AG11" s="24"/>
      <c r="AH11" s="10"/>
      <c r="AI11" s="11"/>
      <c r="AK11" s="22"/>
      <c r="AL11" s="22"/>
      <c r="AP11" s="12" t="str">
        <f>IF(ISERROR(IF(AI13=1,B14,IF(AI18=1,B19,IF(AI23=1,B24,"")))),"",(IF(AI13=1,B14,IF(AI18=1,B19,IF(AI23=1,B24,"")))))</f>
        <v/>
      </c>
    </row>
    <row r="12" spans="1:42" s="5" customFormat="1" ht="13.5" customHeight="1" x14ac:dyDescent="0.15">
      <c r="B12" s="145"/>
      <c r="C12" s="151"/>
      <c r="D12" s="152"/>
      <c r="E12" s="152"/>
      <c r="F12" s="152"/>
      <c r="G12" s="152"/>
      <c r="H12" s="153"/>
      <c r="I12" s="25"/>
      <c r="J12" s="26"/>
      <c r="K12" s="27"/>
      <c r="L12" s="27"/>
      <c r="M12" s="27"/>
      <c r="N12" s="27"/>
      <c r="O12" s="25"/>
      <c r="P12" s="27"/>
      <c r="Q12" s="27"/>
      <c r="R12" s="26"/>
      <c r="S12" s="27"/>
      <c r="T12" s="26"/>
      <c r="U12" s="25"/>
      <c r="V12" s="27"/>
      <c r="W12" s="27"/>
      <c r="X12" s="26"/>
      <c r="Y12" s="27"/>
      <c r="Z12" s="26"/>
      <c r="AA12" s="28"/>
      <c r="AB12" s="29"/>
      <c r="AC12" s="29"/>
      <c r="AD12" s="29"/>
      <c r="AE12" s="30"/>
      <c r="AF12" s="31"/>
      <c r="AG12" s="31"/>
      <c r="AH12" s="29"/>
      <c r="AI12" s="32"/>
      <c r="AK12" s="22"/>
      <c r="AL12" s="22"/>
      <c r="AP12" s="12" t="str">
        <f>IF(ISERROR(IF(AI14=1,B13,IF(AI19=1,B18,IF(AI24=1,B23,"")))),"",(IF(AI14=1,B13,IF(AI19=1,B18,IF(AI24=1,B23,"")))))</f>
        <v/>
      </c>
    </row>
    <row r="13" spans="1:42" s="5" customFormat="1" ht="13.5" customHeight="1" x14ac:dyDescent="0.15">
      <c r="B13" s="135" t="s">
        <v>11</v>
      </c>
      <c r="I13" s="136"/>
      <c r="J13" s="137"/>
      <c r="K13" s="137"/>
      <c r="L13" s="137"/>
      <c r="M13" s="137"/>
      <c r="N13" s="138"/>
      <c r="R13" s="13"/>
      <c r="T13" s="13"/>
      <c r="U13" s="7"/>
      <c r="X13" s="13"/>
      <c r="Z13" s="13"/>
      <c r="AA13" s="14"/>
      <c r="AB13" s="10"/>
      <c r="AC13" s="10"/>
      <c r="AD13" s="10"/>
      <c r="AE13" s="23"/>
      <c r="AF13" s="24"/>
      <c r="AG13" s="24"/>
      <c r="AH13" s="10"/>
      <c r="AI13" s="11"/>
      <c r="AK13" s="22"/>
      <c r="AL13" s="22"/>
    </row>
    <row r="14" spans="1:42" s="5" customFormat="1" ht="13.5" customHeight="1" x14ac:dyDescent="0.15">
      <c r="B14" s="135"/>
      <c r="E14" s="5" t="str">
        <f>IF(M9="","",M9)</f>
        <v/>
      </c>
      <c r="F14" s="13" t="s">
        <v>12</v>
      </c>
      <c r="G14" s="5" t="str">
        <f>IF(K9="","",K9)</f>
        <v/>
      </c>
      <c r="H14" s="13"/>
      <c r="I14" s="139"/>
      <c r="J14" s="140"/>
      <c r="K14" s="140"/>
      <c r="L14" s="140"/>
      <c r="M14" s="140"/>
      <c r="N14" s="141"/>
      <c r="O14" s="6"/>
      <c r="Q14" s="33"/>
      <c r="R14" s="13" t="s">
        <v>12</v>
      </c>
      <c r="S14" s="33"/>
      <c r="T14" s="13"/>
      <c r="U14" s="6"/>
      <c r="W14" s="33"/>
      <c r="X14" s="13" t="s">
        <v>12</v>
      </c>
      <c r="Y14" s="33"/>
      <c r="Z14" s="13"/>
      <c r="AA14" s="14"/>
      <c r="AB14" s="10"/>
      <c r="AC14" s="10"/>
      <c r="AD14" s="10"/>
      <c r="AE14" s="23"/>
      <c r="AF14" s="24"/>
      <c r="AG14" s="24"/>
      <c r="AH14" s="10"/>
      <c r="AI14" s="11"/>
      <c r="AK14" s="22"/>
      <c r="AL14" s="22"/>
    </row>
    <row r="15" spans="1:42" s="5" customFormat="1" ht="13.5" customHeight="1" x14ac:dyDescent="0.15">
      <c r="B15" s="135"/>
      <c r="C15" s="12" t="str">
        <f>IF(D15="","",IF(D15=2,"○",IF(D15=1,"●",IF(D15=0,"●",""))))</f>
        <v/>
      </c>
      <c r="D15" s="13" t="str">
        <f>N10</f>
        <v/>
      </c>
      <c r="F15" s="13" t="s">
        <v>12</v>
      </c>
      <c r="H15" s="13" t="str">
        <f>J10</f>
        <v/>
      </c>
      <c r="I15" s="139"/>
      <c r="J15" s="140"/>
      <c r="K15" s="140"/>
      <c r="L15" s="140"/>
      <c r="M15" s="140"/>
      <c r="N15" s="141"/>
      <c r="O15" s="15" t="str">
        <f>IF(P15="","",IF(P15=2,"○",IF(P15=1,"●",IF(P15=0,"●",""))))</f>
        <v/>
      </c>
      <c r="P15" s="16" t="str">
        <f>IF(Q14="","",IF(Q14&gt;S14,1,0)+IF(Q15&gt;S15,1,0)+IF(Q16&gt;S16,1,0))</f>
        <v/>
      </c>
      <c r="Q15" s="33"/>
      <c r="R15" s="13" t="s">
        <v>12</v>
      </c>
      <c r="S15" s="33"/>
      <c r="T15" s="16" t="str">
        <f>IF(S14="","",IF(S14&gt;Q14,1,0)+IF(S15&gt;Q15,1,0)+IF(S16&gt;Q16,1,0))</f>
        <v/>
      </c>
      <c r="U15" s="15" t="str">
        <f>IF(V15="","",IF(V15=2,"○",IF(V15=1,"●",IF(V15=0,"●",""))))</f>
        <v/>
      </c>
      <c r="V15" s="16" t="str">
        <f>IF($W14="","",IF($W14&gt;$Y14,1,0)+IF($W15&gt;$Y15,1,0)+IF($W16&gt;$Y16,1,0))</f>
        <v/>
      </c>
      <c r="W15" s="33"/>
      <c r="X15" s="13" t="s">
        <v>12</v>
      </c>
      <c r="Y15" s="33"/>
      <c r="Z15" s="16" t="str">
        <f>IF(Y14="","",IF(Y14&gt;W14,1,0)+IF(Y15&gt;W15,1,0)+IF(Y16&gt;W16,1,0))</f>
        <v/>
      </c>
      <c r="AA15" s="17" t="str">
        <f>IF(D15="","",EXACT(C15,"○")+EXACT(O15,"○")+EXACT(U15,"○"))</f>
        <v/>
      </c>
      <c r="AB15" s="34" t="str">
        <f>IF(D15="","",EXACT(C15,"●")+EXACT(O15,"●")+EXACT(U15,"●"))</f>
        <v/>
      </c>
      <c r="AC15" s="18" t="str">
        <f>IF(ISERROR(IF(D15="","",D15+P15+V15)),"",(IF(D15="","",D15+P15+V15)))</f>
        <v/>
      </c>
      <c r="AD15" s="18" t="str">
        <f>IF(ISERROR(IF(H15="","",H15+T15+Z15)),"",(IF(H15="","",H15+T15+Z15)))</f>
        <v/>
      </c>
      <c r="AE15" s="19" t="str">
        <f>IF(ISERROR(AC15/AD15),"",AC15/AD15)</f>
        <v/>
      </c>
      <c r="AF15" s="20" t="str">
        <f>IF(E14="","",SUM(E14:E16)+SUM(Q14:Q16)+SUM(W14:W16))</f>
        <v/>
      </c>
      <c r="AG15" s="20" t="str">
        <f>IF(G14="","",SUM(G14:G16)+SUM(S14:S16)+SUM(Y14:Y16))</f>
        <v/>
      </c>
      <c r="AH15" s="19" t="str">
        <f>IF(ISERROR(AF15/AG15),"",AF15/AG15)</f>
        <v/>
      </c>
      <c r="AI15" s="21" t="str">
        <f>IF(ISERROR(RANK(AL15,$AL$10:$AL$25)),"",(RANK(AL15,$AL$10:$AL$25)))</f>
        <v/>
      </c>
      <c r="AK15" s="22" t="e">
        <f>IF(OR(AA15=AA20,AA15=AA10,AA15=AA25,),CHOOSE(RANK(AA15,AA10:AA25)+1,0,400,300,200,100)+AA15+AE15,CHOOSE(RANK(AA15,AA10:AA25)+1,0,400,300,200,100))</f>
        <v>#VALUE!</v>
      </c>
      <c r="AL15" s="22" t="e">
        <f>IF(OR(AK15=AK10,AK15=AK15,AK15=AK20,AK15=AK25),CHOOSE(RANK(AK15,AK10:AK25)+1,0,400,300,200,100)+AH15,CHOOSE(RANK(AK15,AK10:AK25)+1,0,400,300,200,100))</f>
        <v>#VALUE!</v>
      </c>
    </row>
    <row r="16" spans="1:42" s="5" customFormat="1" ht="13.5" customHeight="1" x14ac:dyDescent="0.15">
      <c r="B16" s="135"/>
      <c r="D16" s="13"/>
      <c r="E16" s="5" t="str">
        <f>IF(M11="","",M11)</f>
        <v/>
      </c>
      <c r="F16" s="13" t="s">
        <v>12</v>
      </c>
      <c r="G16" s="5" t="str">
        <f>IF(K11="","",K11)</f>
        <v/>
      </c>
      <c r="H16" s="13"/>
      <c r="I16" s="139"/>
      <c r="J16" s="140"/>
      <c r="K16" s="140"/>
      <c r="L16" s="140"/>
      <c r="M16" s="140"/>
      <c r="N16" s="141"/>
      <c r="O16" s="6"/>
      <c r="Q16" s="33"/>
      <c r="R16" s="13" t="s">
        <v>12</v>
      </c>
      <c r="S16" s="33"/>
      <c r="T16" s="13"/>
      <c r="U16" s="6"/>
      <c r="W16" s="33"/>
      <c r="X16" s="13" t="s">
        <v>12</v>
      </c>
      <c r="Y16" s="33"/>
      <c r="Z16" s="13"/>
      <c r="AA16" s="14"/>
      <c r="AB16" s="10"/>
      <c r="AC16" s="10"/>
      <c r="AD16" s="10"/>
      <c r="AE16" s="10"/>
      <c r="AF16" s="24"/>
      <c r="AG16" s="24"/>
      <c r="AH16" s="10"/>
      <c r="AI16" s="11"/>
      <c r="AK16" s="22"/>
      <c r="AL16" s="22"/>
    </row>
    <row r="17" spans="2:40" s="5" customFormat="1" ht="13.5" customHeight="1" x14ac:dyDescent="0.15">
      <c r="B17" s="135"/>
      <c r="C17" s="27"/>
      <c r="D17" s="26"/>
      <c r="E17" s="27"/>
      <c r="F17" s="27"/>
      <c r="G17" s="27"/>
      <c r="H17" s="26"/>
      <c r="I17" s="142"/>
      <c r="J17" s="143"/>
      <c r="K17" s="143"/>
      <c r="L17" s="143"/>
      <c r="M17" s="143"/>
      <c r="N17" s="144"/>
      <c r="O17" s="25"/>
      <c r="P17" s="27"/>
      <c r="Q17" s="27"/>
      <c r="R17" s="27"/>
      <c r="S17" s="27"/>
      <c r="T17" s="27"/>
      <c r="U17" s="25"/>
      <c r="V17" s="27"/>
      <c r="W17" s="27"/>
      <c r="X17" s="27"/>
      <c r="Y17" s="27"/>
      <c r="Z17" s="27"/>
      <c r="AA17" s="28"/>
      <c r="AB17" s="29"/>
      <c r="AC17" s="29"/>
      <c r="AD17" s="29"/>
      <c r="AE17" s="29"/>
      <c r="AF17" s="31"/>
      <c r="AG17" s="31"/>
      <c r="AH17" s="29"/>
      <c r="AI17" s="32"/>
      <c r="AK17" s="22"/>
      <c r="AL17" s="22"/>
    </row>
    <row r="18" spans="2:40" s="5" customFormat="1" ht="13.5" customHeight="1" x14ac:dyDescent="0.15">
      <c r="B18" s="135" t="s">
        <v>13</v>
      </c>
      <c r="D18" s="13"/>
      <c r="H18" s="13"/>
      <c r="I18" s="7"/>
      <c r="J18" s="35"/>
      <c r="K18" s="8"/>
      <c r="L18" s="8"/>
      <c r="M18" s="8"/>
      <c r="N18" s="8"/>
      <c r="O18" s="136"/>
      <c r="P18" s="137"/>
      <c r="Q18" s="137"/>
      <c r="R18" s="137"/>
      <c r="S18" s="137"/>
      <c r="T18" s="138"/>
      <c r="X18" s="13"/>
      <c r="Z18" s="13"/>
      <c r="AA18" s="14"/>
      <c r="AB18" s="10"/>
      <c r="AC18" s="10"/>
      <c r="AD18" s="10"/>
      <c r="AE18" s="10"/>
      <c r="AF18" s="24"/>
      <c r="AG18" s="24"/>
      <c r="AH18" s="10"/>
      <c r="AI18" s="11"/>
      <c r="AK18" s="22"/>
      <c r="AL18" s="22"/>
    </row>
    <row r="19" spans="2:40" s="5" customFormat="1" ht="13.5" customHeight="1" x14ac:dyDescent="0.15">
      <c r="B19" s="135"/>
      <c r="D19" s="13"/>
      <c r="E19" s="5" t="str">
        <f>IF(S9="","",S9)</f>
        <v/>
      </c>
      <c r="F19" s="13" t="s">
        <v>12</v>
      </c>
      <c r="G19" s="5" t="str">
        <f>IF(Q9="","",Q9)</f>
        <v/>
      </c>
      <c r="H19" s="13"/>
      <c r="I19" s="6"/>
      <c r="J19" s="13"/>
      <c r="K19" s="5" t="str">
        <f>IF(S14="","",S14)</f>
        <v/>
      </c>
      <c r="L19" s="13" t="s">
        <v>12</v>
      </c>
      <c r="M19" s="5" t="str">
        <f>IF(Q14="","",Q14)</f>
        <v/>
      </c>
      <c r="O19" s="139"/>
      <c r="P19" s="140"/>
      <c r="Q19" s="140"/>
      <c r="R19" s="140"/>
      <c r="S19" s="140"/>
      <c r="T19" s="141"/>
      <c r="U19" s="6"/>
      <c r="W19" s="33"/>
      <c r="X19" s="13" t="s">
        <v>12</v>
      </c>
      <c r="Y19" s="33"/>
      <c r="Z19" s="13"/>
      <c r="AA19" s="14"/>
      <c r="AB19" s="10"/>
      <c r="AC19" s="10"/>
      <c r="AD19" s="10"/>
      <c r="AE19" s="10"/>
      <c r="AF19" s="24"/>
      <c r="AG19" s="24"/>
      <c r="AH19" s="10"/>
      <c r="AI19" s="11"/>
      <c r="AK19" s="22"/>
      <c r="AL19" s="22"/>
    </row>
    <row r="20" spans="2:40" s="5" customFormat="1" ht="13.5" customHeight="1" x14ac:dyDescent="0.15">
      <c r="B20" s="135"/>
      <c r="C20" s="12" t="str">
        <f>IF(D20="","",IF(D20=2,"○",IF(D20=1,"●",IF(D20=0,"●",""))))</f>
        <v/>
      </c>
      <c r="D20" s="13" t="str">
        <f>T10</f>
        <v/>
      </c>
      <c r="E20" s="5" t="str">
        <f>IF(S10="","",S10)</f>
        <v/>
      </c>
      <c r="F20" s="13" t="s">
        <v>12</v>
      </c>
      <c r="G20" s="5" t="str">
        <f>IF(Q10="","",Q10)</f>
        <v/>
      </c>
      <c r="H20" s="13" t="str">
        <f>P10</f>
        <v/>
      </c>
      <c r="I20" s="15" t="str">
        <f>IF(J20="","",IF(J20=2,"○",IF(J20=1,"●",IF(J20=0,"●",""))))</f>
        <v/>
      </c>
      <c r="J20" s="13" t="str">
        <f>T15</f>
        <v/>
      </c>
      <c r="K20" s="5" t="str">
        <f>IF(S15="","",S15)</f>
        <v/>
      </c>
      <c r="L20" s="13" t="s">
        <v>12</v>
      </c>
      <c r="M20" s="5" t="str">
        <f>IF(Q15="","",Q15)</f>
        <v/>
      </c>
      <c r="N20" s="13" t="str">
        <f>P15</f>
        <v/>
      </c>
      <c r="O20" s="139"/>
      <c r="P20" s="140"/>
      <c r="Q20" s="140"/>
      <c r="R20" s="140"/>
      <c r="S20" s="140"/>
      <c r="T20" s="141"/>
      <c r="U20" s="15" t="str">
        <f>IF(V20="","",IF(V20=2,"○",IF(V20=1,"●",IF(V20=0,"●",""))))</f>
        <v/>
      </c>
      <c r="V20" s="16" t="str">
        <f>IF($W19="","",IF($W19&gt;$Y19,1,0)+IF($W20&gt;$Y20,1,0)+IF($W21&gt;$Y21,1,0))</f>
        <v/>
      </c>
      <c r="W20" s="33"/>
      <c r="X20" s="13" t="s">
        <v>12</v>
      </c>
      <c r="Y20" s="33"/>
      <c r="Z20" s="16" t="str">
        <f>IF($Y19="","",IF($Y19&gt;$W19,1,0)+IF($Y20&gt;$W20,1,0)+IF($Y21&gt;$W21,1,0))</f>
        <v/>
      </c>
      <c r="AA20" s="17" t="str">
        <f>IF(D20="","",EXACT(C20,"○")+EXACT(I20,"○")+EXACT(U20,"○"))</f>
        <v/>
      </c>
      <c r="AB20" s="34" t="str">
        <f>IF(H20="","",EXACT(C20,"●")+EXACT(I20,"●")+EXACT(U20,"●"))</f>
        <v/>
      </c>
      <c r="AC20" s="18" t="str">
        <f>IF(ISERROR(IF(D20="","",+D20+J20+V20)),"",(IF(D20="","",+D20+J20+V20)))</f>
        <v/>
      </c>
      <c r="AD20" s="18" t="str">
        <f>IF(ISERROR(IF(H20="","",H20+N20+Z20)),"",(IF(H20="","",H20+N20+Z20)))</f>
        <v/>
      </c>
      <c r="AE20" s="19" t="str">
        <f>IF(ISERROR(AC20/AD20),"",AC20/AD20)</f>
        <v/>
      </c>
      <c r="AF20" s="20" t="str">
        <f>IF(E19="","",SUM(E19:E21)+SUM(K19:K21)+SUM(W19:W21))</f>
        <v/>
      </c>
      <c r="AG20" s="20" t="str">
        <f>IF(G19="","",SUM(G19:G21)+SUM(M19:M21)+SUM(Y19:Y21))</f>
        <v/>
      </c>
      <c r="AH20" s="19" t="str">
        <f>IF(ISERROR(AF20/AG20),"",AF20/AG20)</f>
        <v/>
      </c>
      <c r="AI20" s="21" t="str">
        <f>IF(ISERROR(RANK(AL20,$AL$10:$AL$25)),"",(RANK(AL20,$AL$10:$AL$25)))</f>
        <v/>
      </c>
      <c r="AK20" s="22" t="e">
        <f>IF(OR(AA20=AA10,AA20=AA15,AA20=AA25),CHOOSE(RANK(AA20,AA10:AA25)+1,0,400,300,200,100)+AA20+AE20,CHOOSE(RANK(AA20,AA10:AA25)+1,0,400,300,200,100))</f>
        <v>#VALUE!</v>
      </c>
      <c r="AL20" s="22" t="e">
        <f>IF(OR(AK20=AK10,AK20=AK15,AK20=AK20,AK20=AK25),CHOOSE(RANK(AK20,AK10:AK25)+1,0,400,300,200,100)+AH20,CHOOSE(RANK(AK20,AK10:AK25)+1,0,400,300,200,100))</f>
        <v>#VALUE!</v>
      </c>
    </row>
    <row r="21" spans="2:40" s="5" customFormat="1" ht="13.5" customHeight="1" x14ac:dyDescent="0.15">
      <c r="B21" s="135"/>
      <c r="D21" s="13"/>
      <c r="E21" s="5" t="str">
        <f>IF(S11="","",S11)</f>
        <v/>
      </c>
      <c r="F21" s="13" t="s">
        <v>12</v>
      </c>
      <c r="G21" s="5" t="str">
        <f>IF(Q11="","",Q11)</f>
        <v/>
      </c>
      <c r="H21" s="13"/>
      <c r="I21" s="6"/>
      <c r="J21" s="13"/>
      <c r="K21" s="5" t="str">
        <f>IF(S16="","",S16)</f>
        <v/>
      </c>
      <c r="L21" s="13" t="s">
        <v>12</v>
      </c>
      <c r="M21" s="5" t="str">
        <f>IF(Q16="","",Q16)</f>
        <v/>
      </c>
      <c r="O21" s="139"/>
      <c r="P21" s="140"/>
      <c r="Q21" s="140"/>
      <c r="R21" s="140"/>
      <c r="S21" s="140"/>
      <c r="T21" s="141"/>
      <c r="U21" s="6"/>
      <c r="W21" s="33"/>
      <c r="X21" s="13" t="s">
        <v>12</v>
      </c>
      <c r="Y21" s="33"/>
      <c r="Z21" s="13"/>
      <c r="AA21" s="14"/>
      <c r="AB21" s="10"/>
      <c r="AC21" s="10"/>
      <c r="AD21" s="10"/>
      <c r="AE21" s="10"/>
      <c r="AF21" s="24"/>
      <c r="AG21" s="24"/>
      <c r="AH21" s="10"/>
      <c r="AI21" s="11"/>
      <c r="AK21" s="22"/>
      <c r="AL21" s="22"/>
    </row>
    <row r="22" spans="2:40" s="5" customFormat="1" ht="13.5" customHeight="1" x14ac:dyDescent="0.15">
      <c r="B22" s="135"/>
      <c r="C22" s="27"/>
      <c r="D22" s="26"/>
      <c r="E22" s="27"/>
      <c r="F22" s="27"/>
      <c r="G22" s="27"/>
      <c r="H22" s="26"/>
      <c r="I22" s="25"/>
      <c r="J22" s="26"/>
      <c r="K22" s="27"/>
      <c r="L22" s="27"/>
      <c r="M22" s="27"/>
      <c r="N22" s="29"/>
      <c r="O22" s="142"/>
      <c r="P22" s="143"/>
      <c r="Q22" s="143"/>
      <c r="R22" s="143"/>
      <c r="S22" s="143"/>
      <c r="T22" s="144"/>
      <c r="U22" s="25"/>
      <c r="V22" s="27"/>
      <c r="W22" s="27"/>
      <c r="X22" s="27"/>
      <c r="Y22" s="27"/>
      <c r="Z22" s="27"/>
      <c r="AA22" s="28"/>
      <c r="AB22" s="29"/>
      <c r="AC22" s="29"/>
      <c r="AD22" s="29"/>
      <c r="AE22" s="29"/>
      <c r="AF22" s="31"/>
      <c r="AG22" s="31"/>
      <c r="AH22" s="29"/>
      <c r="AI22" s="32"/>
      <c r="AK22" s="22"/>
      <c r="AL22" s="22"/>
    </row>
    <row r="23" spans="2:40" s="5" customFormat="1" ht="13.5" customHeight="1" x14ac:dyDescent="0.15">
      <c r="B23" s="135" t="s">
        <v>32</v>
      </c>
      <c r="C23" s="8"/>
      <c r="D23" s="35"/>
      <c r="E23" s="8"/>
      <c r="F23" s="8"/>
      <c r="G23" s="8"/>
      <c r="H23" s="35"/>
      <c r="I23" s="6"/>
      <c r="J23" s="13"/>
      <c r="O23" s="7"/>
      <c r="P23" s="35"/>
      <c r="Q23" s="8"/>
      <c r="R23" s="8"/>
      <c r="S23" s="8"/>
      <c r="T23" s="8"/>
      <c r="U23" s="136"/>
      <c r="V23" s="137"/>
      <c r="W23" s="137"/>
      <c r="X23" s="137"/>
      <c r="Y23" s="137"/>
      <c r="Z23" s="137"/>
      <c r="AA23" s="9"/>
      <c r="AB23" s="36"/>
      <c r="AC23" s="36"/>
      <c r="AD23" s="36"/>
      <c r="AE23" s="36"/>
      <c r="AF23" s="37"/>
      <c r="AG23" s="37"/>
      <c r="AH23" s="36"/>
      <c r="AI23" s="38"/>
      <c r="AK23" s="22"/>
      <c r="AL23" s="22"/>
    </row>
    <row r="24" spans="2:40" s="5" customFormat="1" ht="13.5" customHeight="1" x14ac:dyDescent="0.15">
      <c r="B24" s="135"/>
      <c r="D24" s="13"/>
      <c r="E24" s="5" t="str">
        <f>IF(Y9="","",Y9)</f>
        <v/>
      </c>
      <c r="F24" s="13" t="s">
        <v>12</v>
      </c>
      <c r="G24" s="5" t="str">
        <f>IF(W9="","",W9)</f>
        <v/>
      </c>
      <c r="H24" s="13"/>
      <c r="I24" s="6"/>
      <c r="J24" s="13"/>
      <c r="K24" s="5" t="str">
        <f>IF(Y14="","",Y14)</f>
        <v/>
      </c>
      <c r="L24" s="13" t="s">
        <v>12</v>
      </c>
      <c r="M24" s="5" t="str">
        <f>IF(W14="","",W14)</f>
        <v/>
      </c>
      <c r="O24" s="6"/>
      <c r="P24" s="13"/>
      <c r="Q24" s="5" t="str">
        <f>IF(Y19="","",Y19)</f>
        <v/>
      </c>
      <c r="R24" s="13" t="s">
        <v>12</v>
      </c>
      <c r="S24" s="5" t="str">
        <f>IF(W19="","",W19)</f>
        <v/>
      </c>
      <c r="U24" s="139"/>
      <c r="V24" s="140"/>
      <c r="W24" s="140"/>
      <c r="X24" s="140"/>
      <c r="Y24" s="140"/>
      <c r="Z24" s="140"/>
      <c r="AA24" s="14"/>
      <c r="AB24" s="10"/>
      <c r="AC24" s="10"/>
      <c r="AD24" s="10"/>
      <c r="AE24" s="10"/>
      <c r="AF24" s="24"/>
      <c r="AG24" s="24"/>
      <c r="AH24" s="10"/>
      <c r="AI24" s="11"/>
      <c r="AK24" s="22"/>
      <c r="AL24" s="22"/>
    </row>
    <row r="25" spans="2:40" s="5" customFormat="1" ht="13.5" customHeight="1" x14ac:dyDescent="0.15">
      <c r="B25" s="135"/>
      <c r="C25" s="12" t="str">
        <f>IF(D25="","",IF(D25=2,"○",IF(D25=1,"●",IF(D25=0,"●",""))))</f>
        <v/>
      </c>
      <c r="D25" s="13" t="str">
        <f>Z10</f>
        <v/>
      </c>
      <c r="E25" s="5" t="str">
        <f>IF(Y10="","",Y10)</f>
        <v/>
      </c>
      <c r="F25" s="13" t="s">
        <v>12</v>
      </c>
      <c r="G25" s="5" t="str">
        <f>IF(W10="","",W10)</f>
        <v/>
      </c>
      <c r="H25" s="13" t="str">
        <f>V10</f>
        <v/>
      </c>
      <c r="I25" s="15" t="str">
        <f>IF(J25="","",IF(J25=2,"○",IF(J25=1,"●",IF(J25=0,"●",""))))</f>
        <v/>
      </c>
      <c r="J25" s="13" t="str">
        <f>Z15</f>
        <v/>
      </c>
      <c r="K25" s="5" t="str">
        <f>IF(Y15="","",Y15)</f>
        <v/>
      </c>
      <c r="L25" s="13" t="s">
        <v>12</v>
      </c>
      <c r="M25" s="5" t="str">
        <f>IF(W15="","",W15)</f>
        <v/>
      </c>
      <c r="N25" s="13" t="str">
        <f>V15</f>
        <v/>
      </c>
      <c r="O25" s="15" t="str">
        <f>IF(P25="","",IF(P25=2,"○",IF(P25=1,"●",IF(P25=0,"●",""))))</f>
        <v/>
      </c>
      <c r="P25" s="13" t="str">
        <f>Z20</f>
        <v/>
      </c>
      <c r="Q25" s="5" t="str">
        <f>IF(Y20="","",Y20)</f>
        <v/>
      </c>
      <c r="R25" s="13" t="s">
        <v>12</v>
      </c>
      <c r="S25" s="5" t="str">
        <f>IF(W20="","",W20)</f>
        <v/>
      </c>
      <c r="T25" s="13" t="str">
        <f>V20</f>
        <v/>
      </c>
      <c r="U25" s="139"/>
      <c r="V25" s="140"/>
      <c r="W25" s="140"/>
      <c r="X25" s="140"/>
      <c r="Y25" s="140"/>
      <c r="Z25" s="140"/>
      <c r="AA25" s="17" t="str">
        <f>IF(D25="","",EXACT(C25,"○")+EXACT(I25,"○")+EXACT(O25,"○"))</f>
        <v/>
      </c>
      <c r="AB25" s="34" t="str">
        <f>IF(H25="","",EXACT(C25,"●")+EXACT(I25,"●")+EXACT(O25,"●"))</f>
        <v/>
      </c>
      <c r="AC25" s="18" t="str">
        <f>IF(ISERROR(IF(D25="","",+D25+J25+P25)),"",(IF(D25="","",+D25+J25+P25)))</f>
        <v/>
      </c>
      <c r="AD25" s="18" t="str">
        <f>IF(ISERROR(IF(H25="","",H25+N25+T25)),"",(IF(H25="","",H25+N25+T25)))</f>
        <v/>
      </c>
      <c r="AE25" s="19" t="str">
        <f>IF(ISERROR(AC25/AD25),"",AC25/AD25)</f>
        <v/>
      </c>
      <c r="AF25" s="20" t="str">
        <f>IF(E24="","",SUM(E24:E26)+SUM(K24:K26)+SUM(Q24:Q26))</f>
        <v/>
      </c>
      <c r="AG25" s="20" t="str">
        <f>IF(G24="","",SUM(G24:G26)+SUM(M24:M26)+SUM(S24:S26))</f>
        <v/>
      </c>
      <c r="AH25" s="19" t="str">
        <f>IF(ISERROR(AF25/AG25),"",AF25/AG25)</f>
        <v/>
      </c>
      <c r="AI25" s="21" t="str">
        <f>IF(ISERROR(RANK(AL25,$AL$10:$AL$25)),"",(RANK(AL25,$AL$10:$AL$25)))</f>
        <v/>
      </c>
      <c r="AK25" s="22" t="e">
        <f>IF(OR(AA25=AA15,AA25=AA20,AA10=AA25),CHOOSE(RANK(AA25,AA10:AA25)+1,0,400,300,200,100)+AA25+AE25,CHOOSE(RANK(AA25,AA10:AA25)+1,0,400,300,200,100))</f>
        <v>#VALUE!</v>
      </c>
      <c r="AL25" s="22" t="e">
        <f>IF(OR(AK25=AK10,AK25=AK15,AK25=AK20,AK25=AK25),CHOOSE(RANK(AK25,AK10:AK25)+1,0,400,300,200,100)+AH25,CHOOSE(RANK(AK25,AK10:AK25)+1,0,400,300,200,100))</f>
        <v>#VALUE!</v>
      </c>
    </row>
    <row r="26" spans="2:40" s="5" customFormat="1" ht="13.5" customHeight="1" x14ac:dyDescent="0.15">
      <c r="B26" s="135"/>
      <c r="D26" s="13"/>
      <c r="E26" s="5" t="str">
        <f>IF(Y11="","",Y11)</f>
        <v/>
      </c>
      <c r="F26" s="13" t="s">
        <v>12</v>
      </c>
      <c r="G26" s="5" t="str">
        <f>IF(W11="","",W11)</f>
        <v/>
      </c>
      <c r="H26" s="13"/>
      <c r="I26" s="6"/>
      <c r="J26" s="13"/>
      <c r="K26" s="5" t="str">
        <f>IF(Y16="","",Y16)</f>
        <v/>
      </c>
      <c r="L26" s="13" t="s">
        <v>12</v>
      </c>
      <c r="M26" s="5" t="str">
        <f>IF(W16="","",W16)</f>
        <v/>
      </c>
      <c r="O26" s="6"/>
      <c r="P26" s="13"/>
      <c r="Q26" s="5" t="str">
        <f>IF(Y21="","",Y21)</f>
        <v/>
      </c>
      <c r="R26" s="13" t="s">
        <v>12</v>
      </c>
      <c r="S26" s="5" t="str">
        <f>IF(W21="","",W21)</f>
        <v/>
      </c>
      <c r="U26" s="139"/>
      <c r="V26" s="140"/>
      <c r="W26" s="140"/>
      <c r="X26" s="140"/>
      <c r="Y26" s="140"/>
      <c r="Z26" s="140"/>
      <c r="AA26" s="14"/>
      <c r="AB26" s="10"/>
      <c r="AC26" s="10"/>
      <c r="AD26" s="10"/>
      <c r="AE26" s="10"/>
      <c r="AF26" s="24"/>
      <c r="AG26" s="24"/>
      <c r="AH26" s="10"/>
      <c r="AI26" s="11"/>
      <c r="AK26" s="22"/>
      <c r="AL26" s="22"/>
    </row>
    <row r="27" spans="2:40" s="5" customFormat="1" ht="14.25" customHeight="1" thickBot="1" x14ac:dyDescent="0.2">
      <c r="B27" s="154"/>
      <c r="C27" s="39"/>
      <c r="D27" s="40"/>
      <c r="E27" s="39"/>
      <c r="F27" s="39"/>
      <c r="G27" s="39"/>
      <c r="H27" s="40"/>
      <c r="I27" s="41"/>
      <c r="J27" s="40"/>
      <c r="K27" s="39"/>
      <c r="L27" s="39"/>
      <c r="M27" s="39"/>
      <c r="N27" s="39"/>
      <c r="O27" s="41"/>
      <c r="P27" s="40"/>
      <c r="Q27" s="39"/>
      <c r="R27" s="39"/>
      <c r="S27" s="39"/>
      <c r="T27" s="39"/>
      <c r="U27" s="155"/>
      <c r="V27" s="156"/>
      <c r="W27" s="156"/>
      <c r="X27" s="156"/>
      <c r="Y27" s="156"/>
      <c r="Z27" s="156"/>
      <c r="AA27" s="42"/>
      <c r="AB27" s="43"/>
      <c r="AC27" s="43"/>
      <c r="AD27" s="43"/>
      <c r="AE27" s="43"/>
      <c r="AF27" s="44"/>
      <c r="AG27" s="44"/>
      <c r="AH27" s="43"/>
      <c r="AI27" s="45"/>
      <c r="AK27" s="22"/>
      <c r="AL27" s="22"/>
    </row>
    <row r="28" spans="2:40" s="5" customFormat="1" ht="12.75" customHeight="1" x14ac:dyDescent="0.15">
      <c r="B28" s="157" t="s">
        <v>14</v>
      </c>
      <c r="C28" s="117" t="str">
        <f>IF(AI10=1,B8,IF(AI10=1,B8,IF(AI15=1,B13,IF(AI20=1,B18,IF(AI25=1,B23,"")))))</f>
        <v/>
      </c>
      <c r="D28" s="117"/>
      <c r="E28" s="117"/>
      <c r="F28" s="117"/>
      <c r="G28" s="159"/>
      <c r="H28" s="159"/>
      <c r="I28" s="159"/>
      <c r="K28" s="5" t="s">
        <v>15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  <c r="Z28" s="47"/>
      <c r="AA28" s="47"/>
      <c r="AB28" s="47"/>
      <c r="AC28" s="47"/>
      <c r="AD28" s="47"/>
      <c r="AE28" s="47"/>
    </row>
    <row r="29" spans="2:40" s="5" customFormat="1" ht="12.75" customHeight="1" thickBot="1" x14ac:dyDescent="0.2">
      <c r="B29" s="158"/>
      <c r="C29" s="160"/>
      <c r="D29" s="160"/>
      <c r="E29" s="160"/>
      <c r="F29" s="160"/>
      <c r="G29" s="161"/>
      <c r="H29" s="161"/>
      <c r="I29" s="161"/>
      <c r="K29" s="46"/>
      <c r="L29" s="46"/>
      <c r="M29" s="46"/>
      <c r="N29" s="46"/>
      <c r="O29" s="46"/>
      <c r="R29" s="48"/>
      <c r="T29" s="47"/>
      <c r="V29" s="49"/>
      <c r="W29" s="49"/>
      <c r="X29" s="49"/>
      <c r="AB29" s="47"/>
    </row>
    <row r="30" spans="2:40" s="5" customFormat="1" ht="12.75" customHeight="1" x14ac:dyDescent="0.15">
      <c r="B30" s="162" t="s">
        <v>16</v>
      </c>
      <c r="C30" s="114" t="str">
        <f>IF(AI10=2,B8,IF(AI10=2,B8,IF(AI15=2,B13,IF(AI20=2,B18,IF(AI25=2,B23,"")))))</f>
        <v/>
      </c>
      <c r="D30" s="114"/>
      <c r="E30" s="114"/>
      <c r="F30" s="114"/>
      <c r="G30" s="163"/>
      <c r="H30" s="163"/>
      <c r="I30" s="163"/>
      <c r="J30" s="46"/>
      <c r="K30" s="1"/>
      <c r="L30" s="1"/>
      <c r="M30" s="1"/>
      <c r="N30" s="1"/>
      <c r="P30" s="50" t="s">
        <v>17</v>
      </c>
      <c r="Q30" s="50"/>
      <c r="R30" s="50"/>
      <c r="S30" s="1"/>
      <c r="T30" s="1"/>
      <c r="U30" s="1"/>
      <c r="V30" s="1"/>
      <c r="W30" s="164" t="s">
        <v>18</v>
      </c>
      <c r="X30" s="164"/>
      <c r="Y30" s="164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2:40" s="5" customFormat="1" ht="12.75" customHeight="1" thickBot="1" x14ac:dyDescent="0.2">
      <c r="B31" s="158"/>
      <c r="C31" s="160"/>
      <c r="D31" s="160"/>
      <c r="E31" s="160"/>
      <c r="F31" s="160"/>
      <c r="G31" s="161"/>
      <c r="H31" s="161"/>
      <c r="I31" s="161"/>
      <c r="J31" s="46"/>
      <c r="K31" s="97" t="s">
        <v>19</v>
      </c>
      <c r="L31" s="97"/>
      <c r="M31" s="97" t="str">
        <f>B8</f>
        <v>葛生・田東</v>
      </c>
      <c r="N31" s="97"/>
      <c r="O31" s="97"/>
      <c r="P31" s="96" t="s">
        <v>20</v>
      </c>
      <c r="Q31" s="165" t="s">
        <v>21</v>
      </c>
      <c r="R31" s="96" t="s">
        <v>22</v>
      </c>
      <c r="S31" s="96" t="str">
        <f>B18</f>
        <v>佐野南</v>
      </c>
      <c r="T31" s="96"/>
      <c r="U31" s="96"/>
      <c r="V31" s="52"/>
      <c r="W31" s="96" t="s">
        <v>23</v>
      </c>
      <c r="X31" s="97" t="str">
        <f>B13</f>
        <v>佐野北</v>
      </c>
      <c r="Y31" s="97"/>
      <c r="Z31" s="97"/>
      <c r="AA31" s="96" t="s">
        <v>24</v>
      </c>
      <c r="AB31" s="97" t="str">
        <f>B23</f>
        <v>足利三</v>
      </c>
      <c r="AC31" s="97"/>
      <c r="AD31" s="97"/>
      <c r="AE31" s="53"/>
      <c r="AF31" s="54"/>
      <c r="AG31" s="51"/>
      <c r="AH31" s="51"/>
    </row>
    <row r="32" spans="2:40" s="5" customFormat="1" ht="12.75" customHeight="1" x14ac:dyDescent="0.15">
      <c r="B32" s="162" t="s">
        <v>25</v>
      </c>
      <c r="C32" s="114" t="str">
        <f>IF(AI10=3,B8,IF(AI10=3,B8,IF(AI15=3,B13,IF(AI20=3,B18,IF(AI25=3,B23,"")))))</f>
        <v/>
      </c>
      <c r="D32" s="114"/>
      <c r="E32" s="114"/>
      <c r="F32" s="114"/>
      <c r="G32" s="163"/>
      <c r="H32" s="163"/>
      <c r="I32" s="163"/>
      <c r="K32" s="97"/>
      <c r="L32" s="97"/>
      <c r="M32" s="97"/>
      <c r="N32" s="97"/>
      <c r="O32" s="97"/>
      <c r="P32" s="96"/>
      <c r="Q32" s="165"/>
      <c r="R32" s="96"/>
      <c r="S32" s="96"/>
      <c r="T32" s="96"/>
      <c r="U32" s="96"/>
      <c r="W32" s="96"/>
      <c r="X32" s="97"/>
      <c r="Y32" s="97"/>
      <c r="Z32" s="97"/>
      <c r="AA32" s="96"/>
      <c r="AB32" s="97"/>
      <c r="AC32" s="97"/>
      <c r="AD32" s="97"/>
      <c r="AE32" s="53"/>
      <c r="AF32" s="54"/>
      <c r="AG32" s="51"/>
      <c r="AH32" s="51"/>
      <c r="AJ32" s="49"/>
      <c r="AN32" s="49"/>
    </row>
    <row r="33" spans="2:40" s="5" customFormat="1" ht="12.75" customHeight="1" thickBot="1" x14ac:dyDescent="0.2">
      <c r="B33" s="158"/>
      <c r="C33" s="160"/>
      <c r="D33" s="160"/>
      <c r="E33" s="160"/>
      <c r="F33" s="160"/>
      <c r="G33" s="161"/>
      <c r="H33" s="161"/>
      <c r="I33" s="161"/>
      <c r="K33" s="97" t="s">
        <v>26</v>
      </c>
      <c r="L33" s="97"/>
      <c r="M33" s="97" t="str">
        <f>B13</f>
        <v>佐野北</v>
      </c>
      <c r="N33" s="97"/>
      <c r="O33" s="97"/>
      <c r="P33" s="96" t="s">
        <v>23</v>
      </c>
      <c r="Q33" s="165" t="s">
        <v>21</v>
      </c>
      <c r="R33" s="96" t="s">
        <v>24</v>
      </c>
      <c r="S33" s="96" t="str">
        <f>B23</f>
        <v>足利三</v>
      </c>
      <c r="T33" s="96"/>
      <c r="U33" s="96"/>
      <c r="V33" s="52"/>
      <c r="W33" s="96" t="s">
        <v>20</v>
      </c>
      <c r="X33" s="97" t="str">
        <f>B8</f>
        <v>葛生・田東</v>
      </c>
      <c r="Y33" s="97"/>
      <c r="Z33" s="97"/>
      <c r="AA33" s="166" t="s">
        <v>22</v>
      </c>
      <c r="AB33" s="166" t="str">
        <f>B18</f>
        <v>佐野南</v>
      </c>
      <c r="AC33" s="166"/>
      <c r="AD33" s="166"/>
      <c r="AE33" s="53"/>
      <c r="AF33" s="54"/>
      <c r="AG33" s="51"/>
      <c r="AH33" s="51"/>
      <c r="AJ33" s="49"/>
      <c r="AN33" s="49"/>
    </row>
    <row r="34" spans="2:40" s="5" customFormat="1" ht="12.75" customHeight="1" x14ac:dyDescent="0.15">
      <c r="B34" s="162" t="s">
        <v>27</v>
      </c>
      <c r="C34" s="114" t="str">
        <f>IF(AI10=4,B8,IF(AI10=4,B8,IF(AI15=4,B13,IF(AI20=4,B18,IF(AI25=4,B23,"")))))</f>
        <v/>
      </c>
      <c r="D34" s="114"/>
      <c r="E34" s="114"/>
      <c r="F34" s="114"/>
      <c r="G34" s="163"/>
      <c r="H34" s="163"/>
      <c r="I34" s="163"/>
      <c r="K34" s="97"/>
      <c r="L34" s="97"/>
      <c r="M34" s="97"/>
      <c r="N34" s="97"/>
      <c r="O34" s="97"/>
      <c r="P34" s="96"/>
      <c r="Q34" s="165"/>
      <c r="R34" s="96"/>
      <c r="S34" s="96"/>
      <c r="T34" s="96"/>
      <c r="U34" s="96"/>
      <c r="W34" s="96"/>
      <c r="X34" s="97"/>
      <c r="Y34" s="97"/>
      <c r="Z34" s="97"/>
      <c r="AA34" s="166"/>
      <c r="AB34" s="166"/>
      <c r="AC34" s="166"/>
      <c r="AD34" s="166"/>
      <c r="AE34" s="53"/>
      <c r="AF34" s="54"/>
      <c r="AG34" s="51"/>
      <c r="AH34" s="51"/>
      <c r="AJ34" s="49"/>
      <c r="AN34" s="49"/>
    </row>
    <row r="35" spans="2:40" s="5" customFormat="1" ht="12.75" customHeight="1" thickBot="1" x14ac:dyDescent="0.2">
      <c r="B35" s="158"/>
      <c r="C35" s="160"/>
      <c r="D35" s="160"/>
      <c r="E35" s="160"/>
      <c r="F35" s="160"/>
      <c r="G35" s="161"/>
      <c r="H35" s="161"/>
      <c r="I35" s="161"/>
      <c r="K35" s="97" t="s">
        <v>28</v>
      </c>
      <c r="L35" s="97"/>
      <c r="M35" s="97" t="str">
        <f>B8</f>
        <v>葛生・田東</v>
      </c>
      <c r="N35" s="97"/>
      <c r="O35" s="97"/>
      <c r="P35" s="96" t="s">
        <v>20</v>
      </c>
      <c r="Q35" s="165" t="s">
        <v>21</v>
      </c>
      <c r="R35" s="96" t="s">
        <v>24</v>
      </c>
      <c r="S35" s="96" t="str">
        <f>B23</f>
        <v>足利三</v>
      </c>
      <c r="T35" s="96"/>
      <c r="U35" s="96"/>
      <c r="V35" s="52"/>
      <c r="W35" s="96" t="s">
        <v>22</v>
      </c>
      <c r="X35" s="97" t="str">
        <f>B18</f>
        <v>佐野南</v>
      </c>
      <c r="Y35" s="97"/>
      <c r="Z35" s="97"/>
      <c r="AA35" s="166" t="s">
        <v>23</v>
      </c>
      <c r="AB35" s="166" t="str">
        <f>B13</f>
        <v>佐野北</v>
      </c>
      <c r="AC35" s="166"/>
      <c r="AD35" s="166"/>
      <c r="AE35" s="53"/>
      <c r="AF35" s="54"/>
      <c r="AG35" s="51"/>
      <c r="AH35" s="51"/>
      <c r="AJ35" s="49"/>
      <c r="AN35" s="49"/>
    </row>
    <row r="36" spans="2:40" ht="12.75" customHeight="1" x14ac:dyDescent="0.15">
      <c r="B36" s="55"/>
      <c r="C36" s="55"/>
      <c r="D36" s="55"/>
      <c r="E36" s="55"/>
      <c r="F36" s="55"/>
      <c r="K36" s="97"/>
      <c r="L36" s="97"/>
      <c r="M36" s="97"/>
      <c r="N36" s="97"/>
      <c r="O36" s="97"/>
      <c r="P36" s="96"/>
      <c r="Q36" s="165"/>
      <c r="R36" s="96"/>
      <c r="S36" s="96"/>
      <c r="T36" s="96"/>
      <c r="U36" s="96"/>
      <c r="V36" s="5"/>
      <c r="W36" s="96"/>
      <c r="X36" s="97"/>
      <c r="Y36" s="97"/>
      <c r="Z36" s="97"/>
      <c r="AA36" s="166"/>
      <c r="AB36" s="166"/>
      <c r="AC36" s="166"/>
      <c r="AD36" s="166"/>
      <c r="AE36" s="53"/>
      <c r="AF36" s="57"/>
      <c r="AG36" s="51"/>
      <c r="AH36" s="51"/>
      <c r="AI36" s="5"/>
      <c r="AJ36" s="49"/>
      <c r="AK36" s="5"/>
      <c r="AL36" s="5"/>
      <c r="AM36" s="5"/>
      <c r="AN36" s="49"/>
    </row>
    <row r="37" spans="2:40" ht="12.75" customHeight="1" x14ac:dyDescent="0.15">
      <c r="B37" s="55"/>
      <c r="C37" s="55"/>
      <c r="D37" s="55"/>
      <c r="E37" s="55"/>
      <c r="F37" s="55"/>
      <c r="K37" s="97" t="s">
        <v>29</v>
      </c>
      <c r="L37" s="97"/>
      <c r="M37" s="97" t="str">
        <f>B13</f>
        <v>佐野北</v>
      </c>
      <c r="N37" s="97"/>
      <c r="O37" s="97"/>
      <c r="P37" s="96" t="s">
        <v>23</v>
      </c>
      <c r="Q37" s="165" t="s">
        <v>21</v>
      </c>
      <c r="R37" s="96" t="s">
        <v>22</v>
      </c>
      <c r="S37" s="96" t="str">
        <f>B18</f>
        <v>佐野南</v>
      </c>
      <c r="T37" s="96"/>
      <c r="U37" s="96"/>
      <c r="V37" s="52"/>
      <c r="W37" s="96" t="s">
        <v>20</v>
      </c>
      <c r="X37" s="97" t="str">
        <f>B8</f>
        <v>葛生・田東</v>
      </c>
      <c r="Y37" s="97"/>
      <c r="Z37" s="97"/>
      <c r="AA37" s="96" t="s">
        <v>24</v>
      </c>
      <c r="AB37" s="97" t="str">
        <f>B23</f>
        <v>足利三</v>
      </c>
      <c r="AC37" s="97"/>
      <c r="AD37" s="97"/>
      <c r="AE37" s="58"/>
      <c r="AF37" s="96"/>
      <c r="AG37" s="97"/>
      <c r="AH37" s="97"/>
      <c r="AI37" s="97"/>
      <c r="AJ37" s="96"/>
      <c r="AK37" s="97"/>
      <c r="AL37" s="97"/>
      <c r="AM37" s="97"/>
      <c r="AN37" s="49"/>
    </row>
    <row r="38" spans="2:40" ht="12.75" customHeight="1" x14ac:dyDescent="0.15">
      <c r="B38" s="55"/>
      <c r="C38" s="55"/>
      <c r="D38" s="55"/>
      <c r="E38" s="55"/>
      <c r="F38" s="55"/>
      <c r="K38" s="97"/>
      <c r="L38" s="97"/>
      <c r="M38" s="97"/>
      <c r="N38" s="97"/>
      <c r="O38" s="97"/>
      <c r="P38" s="96"/>
      <c r="Q38" s="165"/>
      <c r="R38" s="96"/>
      <c r="S38" s="96"/>
      <c r="T38" s="96"/>
      <c r="U38" s="96"/>
      <c r="V38" s="5"/>
      <c r="W38" s="96"/>
      <c r="X38" s="97"/>
      <c r="Y38" s="97"/>
      <c r="Z38" s="97"/>
      <c r="AA38" s="96"/>
      <c r="AB38" s="97"/>
      <c r="AC38" s="97"/>
      <c r="AD38" s="97"/>
      <c r="AE38" s="53"/>
      <c r="AF38" s="96"/>
      <c r="AG38" s="97"/>
      <c r="AH38" s="97"/>
      <c r="AI38" s="97"/>
      <c r="AJ38" s="96"/>
      <c r="AK38" s="97"/>
      <c r="AL38" s="97"/>
      <c r="AM38" s="97"/>
    </row>
    <row r="39" spans="2:40" ht="12.75" customHeight="1" x14ac:dyDescent="0.15">
      <c r="B39" s="55"/>
      <c r="C39" s="55"/>
      <c r="D39" s="55"/>
      <c r="E39" s="55"/>
      <c r="F39" s="55"/>
      <c r="K39" s="97" t="s">
        <v>30</v>
      </c>
      <c r="L39" s="97"/>
      <c r="M39" s="97" t="str">
        <f>B18</f>
        <v>佐野南</v>
      </c>
      <c r="N39" s="97"/>
      <c r="O39" s="97"/>
      <c r="P39" s="96" t="s">
        <v>22</v>
      </c>
      <c r="Q39" s="165" t="s">
        <v>21</v>
      </c>
      <c r="R39" s="96" t="s">
        <v>24</v>
      </c>
      <c r="S39" s="96" t="str">
        <f>B23</f>
        <v>足利三</v>
      </c>
      <c r="T39" s="96"/>
      <c r="U39" s="96"/>
      <c r="V39" s="52"/>
      <c r="W39" s="96" t="s">
        <v>23</v>
      </c>
      <c r="X39" s="97" t="str">
        <f>B13</f>
        <v>佐野北</v>
      </c>
      <c r="Y39" s="97"/>
      <c r="Z39" s="97"/>
      <c r="AA39" s="166" t="s">
        <v>20</v>
      </c>
      <c r="AB39" s="166" t="str">
        <f>B8</f>
        <v>葛生・田東</v>
      </c>
      <c r="AC39" s="166"/>
      <c r="AD39" s="166"/>
      <c r="AE39" s="53"/>
      <c r="AF39" s="59"/>
      <c r="AG39" s="51"/>
      <c r="AH39" s="51"/>
    </row>
    <row r="40" spans="2:40" ht="12.75" customHeight="1" x14ac:dyDescent="0.15">
      <c r="B40" s="55"/>
      <c r="C40" s="55"/>
      <c r="D40" s="55"/>
      <c r="E40" s="55"/>
      <c r="F40" s="55"/>
      <c r="K40" s="97"/>
      <c r="L40" s="97"/>
      <c r="M40" s="97"/>
      <c r="N40" s="97"/>
      <c r="O40" s="97"/>
      <c r="P40" s="96"/>
      <c r="Q40" s="165"/>
      <c r="R40" s="96"/>
      <c r="S40" s="96"/>
      <c r="T40" s="96"/>
      <c r="U40" s="96"/>
      <c r="V40" s="5"/>
      <c r="W40" s="96"/>
      <c r="X40" s="97"/>
      <c r="Y40" s="97"/>
      <c r="Z40" s="97"/>
      <c r="AA40" s="166"/>
      <c r="AB40" s="166"/>
      <c r="AC40" s="166"/>
      <c r="AD40" s="166"/>
      <c r="AE40" s="53"/>
      <c r="AF40" s="59"/>
      <c r="AG40" s="51"/>
      <c r="AH40" s="51"/>
    </row>
    <row r="41" spans="2:40" ht="12.75" customHeight="1" x14ac:dyDescent="0.15">
      <c r="B41" s="55"/>
      <c r="C41" s="55"/>
      <c r="D41" s="55"/>
      <c r="E41" s="55"/>
      <c r="F41" s="55"/>
      <c r="K41" s="97" t="s">
        <v>31</v>
      </c>
      <c r="L41" s="97"/>
      <c r="M41" s="97" t="str">
        <f>B8</f>
        <v>葛生・田東</v>
      </c>
      <c r="N41" s="97"/>
      <c r="O41" s="97"/>
      <c r="P41" s="96" t="s">
        <v>20</v>
      </c>
      <c r="Q41" s="165" t="s">
        <v>21</v>
      </c>
      <c r="R41" s="96" t="s">
        <v>23</v>
      </c>
      <c r="S41" s="96" t="str">
        <f>B13</f>
        <v>佐野北</v>
      </c>
      <c r="T41" s="96"/>
      <c r="U41" s="96"/>
      <c r="V41" s="52"/>
      <c r="W41" s="96" t="s">
        <v>22</v>
      </c>
      <c r="X41" s="97" t="str">
        <f>B18</f>
        <v>佐野南</v>
      </c>
      <c r="Y41" s="97"/>
      <c r="Z41" s="97"/>
      <c r="AA41" s="96" t="s">
        <v>24</v>
      </c>
      <c r="AB41" s="97" t="str">
        <f>B23</f>
        <v>足利三</v>
      </c>
      <c r="AC41" s="97"/>
      <c r="AD41" s="97"/>
      <c r="AE41" s="53"/>
      <c r="AF41" s="59"/>
      <c r="AG41" s="51"/>
      <c r="AH41" s="51"/>
    </row>
    <row r="42" spans="2:40" ht="12.75" customHeight="1" x14ac:dyDescent="0.15">
      <c r="B42" s="55"/>
      <c r="C42" s="55"/>
      <c r="D42" s="55"/>
      <c r="E42" s="55"/>
      <c r="F42" s="55"/>
      <c r="K42" s="97"/>
      <c r="L42" s="97"/>
      <c r="M42" s="97"/>
      <c r="N42" s="97"/>
      <c r="O42" s="97"/>
      <c r="P42" s="96"/>
      <c r="Q42" s="165"/>
      <c r="R42" s="96"/>
      <c r="S42" s="96"/>
      <c r="T42" s="96"/>
      <c r="U42" s="96"/>
      <c r="V42" s="5"/>
      <c r="W42" s="96"/>
      <c r="X42" s="97"/>
      <c r="Y42" s="97"/>
      <c r="Z42" s="97"/>
      <c r="AA42" s="96"/>
      <c r="AB42" s="97"/>
      <c r="AC42" s="97"/>
      <c r="AD42" s="97"/>
      <c r="AE42" s="58"/>
      <c r="AF42" s="58"/>
      <c r="AG42" s="58"/>
      <c r="AH42" s="58"/>
    </row>
    <row r="43" spans="2:40" ht="14.25" customHeight="1" x14ac:dyDescent="0.15">
      <c r="B43" s="55"/>
      <c r="C43" s="55"/>
      <c r="D43" s="55"/>
      <c r="E43" s="55"/>
      <c r="F43" s="55"/>
      <c r="K43" s="60"/>
      <c r="L43" s="60"/>
      <c r="M43" s="60"/>
      <c r="N43" s="60"/>
      <c r="O43" s="60"/>
      <c r="P43" s="50"/>
      <c r="Q43" s="61"/>
      <c r="R43" s="50"/>
      <c r="S43" s="50"/>
      <c r="T43" s="50"/>
      <c r="U43" s="50"/>
      <c r="V43" s="52"/>
      <c r="W43" s="50"/>
      <c r="X43" s="60"/>
      <c r="Y43" s="60"/>
      <c r="Z43" s="60"/>
      <c r="AA43" s="58"/>
      <c r="AB43" s="58"/>
      <c r="AC43" s="58"/>
      <c r="AD43" s="58"/>
      <c r="AE43" s="58"/>
      <c r="AF43" s="58"/>
      <c r="AG43" s="58"/>
      <c r="AH43" s="58"/>
    </row>
    <row r="44" spans="2:40" x14ac:dyDescent="0.15">
      <c r="K44" s="60"/>
      <c r="L44" s="60"/>
      <c r="M44" s="60"/>
      <c r="N44" s="60"/>
      <c r="O44" s="60"/>
      <c r="P44" s="50"/>
      <c r="Q44" s="61"/>
      <c r="R44" s="50"/>
      <c r="S44" s="50"/>
      <c r="T44" s="50"/>
      <c r="U44" s="50"/>
      <c r="V44" s="5"/>
      <c r="W44" s="50"/>
      <c r="X44" s="60"/>
      <c r="Y44" s="60"/>
      <c r="Z44" s="60"/>
    </row>
  </sheetData>
  <mergeCells count="99">
    <mergeCell ref="AB39:AD40"/>
    <mergeCell ref="S41:U42"/>
    <mergeCell ref="W41:W42"/>
    <mergeCell ref="X41:Z42"/>
    <mergeCell ref="AA41:AA42"/>
    <mergeCell ref="AB41:AD42"/>
    <mergeCell ref="S37:U38"/>
    <mergeCell ref="W37:W38"/>
    <mergeCell ref="AA37:AA38"/>
    <mergeCell ref="X37:Z38"/>
    <mergeCell ref="K41:L42"/>
    <mergeCell ref="M41:O42"/>
    <mergeCell ref="P41:P42"/>
    <mergeCell ref="Q41:Q42"/>
    <mergeCell ref="R41:R42"/>
    <mergeCell ref="S39:U40"/>
    <mergeCell ref="W39:W40"/>
    <mergeCell ref="X39:Z40"/>
    <mergeCell ref="AA39:AA40"/>
    <mergeCell ref="K39:L40"/>
    <mergeCell ref="M39:O40"/>
    <mergeCell ref="P39:P40"/>
    <mergeCell ref="Q39:Q40"/>
    <mergeCell ref="R39:R40"/>
    <mergeCell ref="K37:L38"/>
    <mergeCell ref="M37:O38"/>
    <mergeCell ref="P37:P38"/>
    <mergeCell ref="Q37:Q38"/>
    <mergeCell ref="R37:R38"/>
    <mergeCell ref="X33:Z34"/>
    <mergeCell ref="AA33:AA34"/>
    <mergeCell ref="AB33:AD34"/>
    <mergeCell ref="B34:B35"/>
    <mergeCell ref="C34:I35"/>
    <mergeCell ref="K35:L36"/>
    <mergeCell ref="M35:O36"/>
    <mergeCell ref="P35:P36"/>
    <mergeCell ref="Q35:Q36"/>
    <mergeCell ref="R35:R36"/>
    <mergeCell ref="S35:U36"/>
    <mergeCell ref="W35:W36"/>
    <mergeCell ref="X35:Z36"/>
    <mergeCell ref="AA35:AA36"/>
    <mergeCell ref="AB35:AD36"/>
    <mergeCell ref="AB31:AD32"/>
    <mergeCell ref="B32:B33"/>
    <mergeCell ref="C32:I33"/>
    <mergeCell ref="K33:L34"/>
    <mergeCell ref="M33:O34"/>
    <mergeCell ref="P33:P34"/>
    <mergeCell ref="Q33:Q34"/>
    <mergeCell ref="R33:R34"/>
    <mergeCell ref="S33:U34"/>
    <mergeCell ref="W33:W34"/>
    <mergeCell ref="Q31:Q32"/>
    <mergeCell ref="R31:R32"/>
    <mergeCell ref="S31:U32"/>
    <mergeCell ref="W31:W32"/>
    <mergeCell ref="X31:Z32"/>
    <mergeCell ref="AA31:AA32"/>
    <mergeCell ref="B23:B27"/>
    <mergeCell ref="U23:Z27"/>
    <mergeCell ref="B28:B29"/>
    <mergeCell ref="C28:I29"/>
    <mergeCell ref="B30:B31"/>
    <mergeCell ref="C30:I31"/>
    <mergeCell ref="W30:Y30"/>
    <mergeCell ref="K31:L32"/>
    <mergeCell ref="M31:O32"/>
    <mergeCell ref="P31:P32"/>
    <mergeCell ref="B18:B22"/>
    <mergeCell ref="O18:T22"/>
    <mergeCell ref="AC4:AC7"/>
    <mergeCell ref="AD4:AD7"/>
    <mergeCell ref="AE4:AE7"/>
    <mergeCell ref="B8:B12"/>
    <mergeCell ref="C8:H12"/>
    <mergeCell ref="B13:B17"/>
    <mergeCell ref="I13:N17"/>
    <mergeCell ref="A1:X2"/>
    <mergeCell ref="Y1:AK1"/>
    <mergeCell ref="Y2:AK2"/>
    <mergeCell ref="B4:B7"/>
    <mergeCell ref="C4:H7"/>
    <mergeCell ref="I4:N7"/>
    <mergeCell ref="O4:T7"/>
    <mergeCell ref="U4:Z7"/>
    <mergeCell ref="AA4:AA7"/>
    <mergeCell ref="AB4:AB7"/>
    <mergeCell ref="AI4:AI7"/>
    <mergeCell ref="AF4:AF7"/>
    <mergeCell ref="AG4:AG7"/>
    <mergeCell ref="AH4:AH7"/>
    <mergeCell ref="B3:X3"/>
    <mergeCell ref="AF37:AF38"/>
    <mergeCell ref="AG37:AI38"/>
    <mergeCell ref="AJ37:AJ38"/>
    <mergeCell ref="AK37:AM38"/>
    <mergeCell ref="AB37:AD38"/>
  </mergeCells>
  <phoneticPr fontId="2"/>
  <dataValidations count="1">
    <dataValidation type="whole" operator="greaterThanOrEqual" allowBlank="1" showInputMessage="1" showErrorMessage="1" sqref="K9:K11 Y14:Y16 W14:W16 S14:S16 Q14:Q16 Y9:Y11 W9:W11 Y19:Y21 W19:W21 S9:S11 Q9:Q11 M9:M11" xr:uid="{00000000-0002-0000-0000-000000000000}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"/>
  <sheetViews>
    <sheetView zoomScale="70" zoomScaleNormal="70" workbookViewId="0">
      <selection activeCell="M5" sqref="M5:R9"/>
    </sheetView>
  </sheetViews>
  <sheetFormatPr defaultRowHeight="13.5" x14ac:dyDescent="0.15"/>
  <cols>
    <col min="1" max="36" width="3.125" style="1" customWidth="1"/>
    <col min="37" max="37" width="4" style="1" bestFit="1" customWidth="1"/>
    <col min="38" max="39" width="3.125" style="1" customWidth="1"/>
    <col min="40" max="16384" width="9" style="1"/>
  </cols>
  <sheetData>
    <row r="1" spans="1:39" ht="26.25" customHeight="1" x14ac:dyDescent="0.1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9">
        <v>43820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9" ht="26.2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0" t="s">
        <v>0</v>
      </c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39" ht="39" customHeight="1" thickBot="1" x14ac:dyDescent="0.2">
      <c r="A3" s="2"/>
      <c r="B3" s="134" t="s">
        <v>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3"/>
      <c r="Z3" s="3"/>
      <c r="AA3" s="3"/>
      <c r="AB3" s="3"/>
      <c r="AC3" s="3"/>
      <c r="AD3" s="3"/>
      <c r="AE3" s="3"/>
      <c r="AF3" s="4"/>
    </row>
    <row r="4" spans="1:39" ht="15" customHeight="1" thickBo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</row>
    <row r="5" spans="1:39" ht="15" customHeight="1" x14ac:dyDescent="0.15">
      <c r="A5" s="212" t="s">
        <v>35</v>
      </c>
      <c r="B5" s="213"/>
      <c r="C5" s="213"/>
      <c r="D5" s="213"/>
      <c r="E5" s="213"/>
      <c r="F5" s="214"/>
      <c r="G5" s="270" t="str">
        <f>IF(A10="","",A10)</f>
        <v>葛生・田東</v>
      </c>
      <c r="H5" s="271"/>
      <c r="I5" s="271"/>
      <c r="J5" s="271"/>
      <c r="K5" s="271"/>
      <c r="L5" s="272"/>
      <c r="M5" s="221" t="str">
        <f>IF(A15="","",A15)</f>
        <v>佐野北</v>
      </c>
      <c r="N5" s="222"/>
      <c r="O5" s="222"/>
      <c r="P5" s="222"/>
      <c r="Q5" s="222"/>
      <c r="R5" s="223"/>
      <c r="S5" s="221" t="str">
        <f>IF(A20="","",A20)</f>
        <v>佐野南</v>
      </c>
      <c r="T5" s="222"/>
      <c r="U5" s="222"/>
      <c r="V5" s="222"/>
      <c r="W5" s="222"/>
      <c r="X5" s="230"/>
      <c r="Y5" s="233" t="s">
        <v>2</v>
      </c>
      <c r="Z5" s="236" t="s">
        <v>3</v>
      </c>
      <c r="AA5" s="236" t="s">
        <v>33</v>
      </c>
      <c r="AB5" s="236" t="s">
        <v>5</v>
      </c>
      <c r="AC5" s="167" t="s">
        <v>6</v>
      </c>
      <c r="AD5" s="168"/>
      <c r="AE5" s="173" t="s">
        <v>7</v>
      </c>
      <c r="AF5" s="174"/>
      <c r="AG5" s="173" t="s">
        <v>8</v>
      </c>
      <c r="AH5" s="174"/>
      <c r="AI5" s="173" t="s">
        <v>34</v>
      </c>
      <c r="AJ5" s="174"/>
      <c r="AK5" s="179" t="s">
        <v>10</v>
      </c>
      <c r="AL5" s="67"/>
      <c r="AM5" s="67"/>
    </row>
    <row r="6" spans="1:39" ht="15" customHeight="1" x14ac:dyDescent="0.15">
      <c r="A6" s="215"/>
      <c r="B6" s="216"/>
      <c r="C6" s="216"/>
      <c r="D6" s="216"/>
      <c r="E6" s="216"/>
      <c r="F6" s="217"/>
      <c r="G6" s="273"/>
      <c r="H6" s="274"/>
      <c r="I6" s="274"/>
      <c r="J6" s="274"/>
      <c r="K6" s="274"/>
      <c r="L6" s="275"/>
      <c r="M6" s="224"/>
      <c r="N6" s="225"/>
      <c r="O6" s="225"/>
      <c r="P6" s="225"/>
      <c r="Q6" s="225"/>
      <c r="R6" s="226"/>
      <c r="S6" s="224"/>
      <c r="T6" s="225"/>
      <c r="U6" s="225"/>
      <c r="V6" s="225"/>
      <c r="W6" s="225"/>
      <c r="X6" s="231"/>
      <c r="Y6" s="234"/>
      <c r="Z6" s="237"/>
      <c r="AA6" s="237"/>
      <c r="AB6" s="237"/>
      <c r="AC6" s="169"/>
      <c r="AD6" s="170"/>
      <c r="AE6" s="175"/>
      <c r="AF6" s="176"/>
      <c r="AG6" s="175"/>
      <c r="AH6" s="176"/>
      <c r="AI6" s="175"/>
      <c r="AJ6" s="176"/>
      <c r="AK6" s="180"/>
      <c r="AL6" s="67"/>
      <c r="AM6" s="67"/>
    </row>
    <row r="7" spans="1:39" ht="15" customHeight="1" x14ac:dyDescent="0.15">
      <c r="A7" s="215"/>
      <c r="B7" s="216"/>
      <c r="C7" s="216"/>
      <c r="D7" s="216"/>
      <c r="E7" s="216"/>
      <c r="F7" s="217"/>
      <c r="G7" s="273"/>
      <c r="H7" s="274"/>
      <c r="I7" s="274"/>
      <c r="J7" s="274"/>
      <c r="K7" s="274"/>
      <c r="L7" s="275"/>
      <c r="M7" s="224"/>
      <c r="N7" s="225"/>
      <c r="O7" s="225"/>
      <c r="P7" s="225"/>
      <c r="Q7" s="225"/>
      <c r="R7" s="226"/>
      <c r="S7" s="224"/>
      <c r="T7" s="225"/>
      <c r="U7" s="225"/>
      <c r="V7" s="225"/>
      <c r="W7" s="225"/>
      <c r="X7" s="231"/>
      <c r="Y7" s="234"/>
      <c r="Z7" s="237"/>
      <c r="AA7" s="237"/>
      <c r="AB7" s="237"/>
      <c r="AC7" s="169"/>
      <c r="AD7" s="170"/>
      <c r="AE7" s="175"/>
      <c r="AF7" s="176"/>
      <c r="AG7" s="175"/>
      <c r="AH7" s="176"/>
      <c r="AI7" s="175"/>
      <c r="AJ7" s="176"/>
      <c r="AK7" s="180"/>
      <c r="AL7" s="67"/>
      <c r="AM7" s="67"/>
    </row>
    <row r="8" spans="1:39" ht="15" customHeight="1" x14ac:dyDescent="0.15">
      <c r="A8" s="215"/>
      <c r="B8" s="216"/>
      <c r="C8" s="216"/>
      <c r="D8" s="216"/>
      <c r="E8" s="216"/>
      <c r="F8" s="217"/>
      <c r="G8" s="273"/>
      <c r="H8" s="274"/>
      <c r="I8" s="274"/>
      <c r="J8" s="274"/>
      <c r="K8" s="274"/>
      <c r="L8" s="275"/>
      <c r="M8" s="224"/>
      <c r="N8" s="225"/>
      <c r="O8" s="225"/>
      <c r="P8" s="225"/>
      <c r="Q8" s="225"/>
      <c r="R8" s="226"/>
      <c r="S8" s="224"/>
      <c r="T8" s="225"/>
      <c r="U8" s="225"/>
      <c r="V8" s="225"/>
      <c r="W8" s="225"/>
      <c r="X8" s="231"/>
      <c r="Y8" s="234"/>
      <c r="Z8" s="237"/>
      <c r="AA8" s="237"/>
      <c r="AB8" s="237"/>
      <c r="AC8" s="169"/>
      <c r="AD8" s="170"/>
      <c r="AE8" s="175"/>
      <c r="AF8" s="176"/>
      <c r="AG8" s="175"/>
      <c r="AH8" s="176"/>
      <c r="AI8" s="175"/>
      <c r="AJ8" s="176"/>
      <c r="AK8" s="180"/>
      <c r="AL8" s="67"/>
      <c r="AM8" s="67"/>
    </row>
    <row r="9" spans="1:39" x14ac:dyDescent="0.15">
      <c r="A9" s="218"/>
      <c r="B9" s="219"/>
      <c r="C9" s="219"/>
      <c r="D9" s="219"/>
      <c r="E9" s="219"/>
      <c r="F9" s="220"/>
      <c r="G9" s="276"/>
      <c r="H9" s="277"/>
      <c r="I9" s="277"/>
      <c r="J9" s="277"/>
      <c r="K9" s="277"/>
      <c r="L9" s="278"/>
      <c r="M9" s="227"/>
      <c r="N9" s="228"/>
      <c r="O9" s="228"/>
      <c r="P9" s="228"/>
      <c r="Q9" s="228"/>
      <c r="R9" s="229"/>
      <c r="S9" s="227"/>
      <c r="T9" s="228"/>
      <c r="U9" s="228"/>
      <c r="V9" s="228"/>
      <c r="W9" s="228"/>
      <c r="X9" s="232"/>
      <c r="Y9" s="235"/>
      <c r="Z9" s="238"/>
      <c r="AA9" s="238"/>
      <c r="AB9" s="238"/>
      <c r="AC9" s="171"/>
      <c r="AD9" s="172"/>
      <c r="AE9" s="177"/>
      <c r="AF9" s="178"/>
      <c r="AG9" s="177"/>
      <c r="AH9" s="178"/>
      <c r="AI9" s="177"/>
      <c r="AJ9" s="178"/>
      <c r="AK9" s="181"/>
      <c r="AL9" s="67"/>
      <c r="AM9" s="67"/>
    </row>
    <row r="10" spans="1:39" ht="13.5" customHeight="1" x14ac:dyDescent="0.15">
      <c r="A10" s="261" t="s">
        <v>50</v>
      </c>
      <c r="B10" s="262"/>
      <c r="C10" s="262"/>
      <c r="D10" s="262"/>
      <c r="E10" s="262"/>
      <c r="F10" s="263"/>
      <c r="G10" s="190"/>
      <c r="H10" s="191"/>
      <c r="I10" s="191"/>
      <c r="J10" s="191"/>
      <c r="K10" s="191"/>
      <c r="L10" s="192"/>
      <c r="M10" s="68"/>
      <c r="N10" s="68"/>
      <c r="O10" s="68"/>
      <c r="P10" s="68"/>
      <c r="Q10" s="68"/>
      <c r="R10" s="68"/>
      <c r="S10" s="69"/>
      <c r="T10" s="68"/>
      <c r="U10" s="68"/>
      <c r="V10" s="68"/>
      <c r="W10" s="68"/>
      <c r="X10" s="70"/>
      <c r="Y10" s="71"/>
      <c r="Z10" s="72"/>
      <c r="AA10" s="72"/>
      <c r="AB10" s="72"/>
      <c r="AC10" s="199" t="str">
        <f>IF(ISERROR(AA12/AB12),"",AA12/AB12)</f>
        <v/>
      </c>
      <c r="AD10" s="200"/>
      <c r="AE10" s="205" t="str">
        <f>IF(O11="","",SUM(O11:O13)+SUM(U11:U13))</f>
        <v/>
      </c>
      <c r="AF10" s="206"/>
      <c r="AG10" s="205" t="str">
        <f>IF(Q11="","",SUM(Q11:Q13)+SUM(W11:W13))</f>
        <v/>
      </c>
      <c r="AH10" s="206"/>
      <c r="AI10" s="211" t="str">
        <f>IF(ISERROR(AE10/AG10),"",AE10/AG10)</f>
        <v/>
      </c>
      <c r="AJ10" s="206"/>
      <c r="AK10" s="73"/>
      <c r="AL10" s="67"/>
      <c r="AM10" s="67"/>
    </row>
    <row r="11" spans="1:39" ht="13.5" customHeight="1" x14ac:dyDescent="0.15">
      <c r="A11" s="264"/>
      <c r="B11" s="265"/>
      <c r="C11" s="265"/>
      <c r="D11" s="265"/>
      <c r="E11" s="265"/>
      <c r="F11" s="266"/>
      <c r="G11" s="193"/>
      <c r="H11" s="194"/>
      <c r="I11" s="194"/>
      <c r="J11" s="194"/>
      <c r="K11" s="194"/>
      <c r="L11" s="195"/>
      <c r="M11" s="69"/>
      <c r="N11" s="68"/>
      <c r="O11" s="68"/>
      <c r="P11" s="68" t="s">
        <v>12</v>
      </c>
      <c r="Q11" s="68"/>
      <c r="R11" s="68"/>
      <c r="S11" s="69"/>
      <c r="T11" s="68"/>
      <c r="U11" s="68"/>
      <c r="V11" s="68" t="s">
        <v>12</v>
      </c>
      <c r="W11" s="68"/>
      <c r="X11" s="70"/>
      <c r="Y11" s="72"/>
      <c r="Z11" s="72"/>
      <c r="AA11" s="72"/>
      <c r="AB11" s="72"/>
      <c r="AC11" s="201"/>
      <c r="AD11" s="202"/>
      <c r="AE11" s="207"/>
      <c r="AF11" s="208"/>
      <c r="AG11" s="207"/>
      <c r="AH11" s="208"/>
      <c r="AI11" s="207"/>
      <c r="AJ11" s="208"/>
      <c r="AK11" s="73"/>
      <c r="AL11" s="67"/>
      <c r="AM11" s="67"/>
    </row>
    <row r="12" spans="1:39" ht="13.5" customHeight="1" x14ac:dyDescent="0.15">
      <c r="A12" s="264"/>
      <c r="B12" s="265"/>
      <c r="C12" s="265"/>
      <c r="D12" s="265"/>
      <c r="E12" s="265"/>
      <c r="F12" s="266"/>
      <c r="G12" s="193"/>
      <c r="H12" s="194"/>
      <c r="I12" s="194"/>
      <c r="J12" s="194"/>
      <c r="K12" s="194"/>
      <c r="L12" s="195"/>
      <c r="M12" s="74" t="str">
        <f>IF(N12="","",IF(N12=2,"○",IF(N12=1,"●",IF(N12=0,"●",""))))</f>
        <v/>
      </c>
      <c r="N12" s="75" t="str">
        <f>IF(O11="","",IF(O11&gt;Q11,1,0)+IF(O12&gt;Q12,1,0)+IF(O13&gt;Q13,1,0))</f>
        <v/>
      </c>
      <c r="O12" s="68"/>
      <c r="P12" s="68" t="s">
        <v>12</v>
      </c>
      <c r="Q12" s="68"/>
      <c r="R12" s="75" t="str">
        <f>IF(Q11="","",IF(Q11&gt;O11,1,0)+IF(Q12&gt;O12,1,0)+IF(Q13&gt;O13,1,0))</f>
        <v/>
      </c>
      <c r="S12" s="74" t="str">
        <f>IF(T12="","",IF(T12=2,"○",IF(T12=1,"●",IF(T12=0,"●",""))))</f>
        <v/>
      </c>
      <c r="T12" s="75" t="str">
        <f>IF(U11="","",IF(U11&gt;W11,1,0)+IF(U12&gt;W12,1,0)+IF(U13&gt;W13,1,0))</f>
        <v/>
      </c>
      <c r="U12" s="68"/>
      <c r="V12" s="68" t="s">
        <v>12</v>
      </c>
      <c r="W12" s="68"/>
      <c r="X12" s="76" t="str">
        <f>IF(W11="","",IF(W11&gt;U11,1,0)+IF(W12&gt;U12,1,0)+IF(W13&gt;U13,1,0))</f>
        <v/>
      </c>
      <c r="Y12" s="77" t="str">
        <f>IF(N12="","",EXACT(M12,"○")+EXACT(S12,"○"))</f>
        <v/>
      </c>
      <c r="Z12" s="77" t="str">
        <f>IF(R12="","",EXACT(M12,"●")+EXACT(S12,"●"))</f>
        <v/>
      </c>
      <c r="AA12" s="77" t="str">
        <f>IF(ISERROR(IF(N12="","",N12+T12)),"",(IF(N12="","",N12+T12)))</f>
        <v/>
      </c>
      <c r="AB12" s="77" t="str">
        <f>IF(ISERROR(IF(R12="","",R12+X12)),"",(IF(R12="","",R12+X12)))</f>
        <v/>
      </c>
      <c r="AC12" s="201"/>
      <c r="AD12" s="202"/>
      <c r="AE12" s="207"/>
      <c r="AF12" s="208"/>
      <c r="AG12" s="207"/>
      <c r="AH12" s="208"/>
      <c r="AI12" s="207"/>
      <c r="AJ12" s="208"/>
      <c r="AK12" s="78" t="str">
        <f>IF(ISERROR(RANK(AM12,$AO$46:$AO$56)),"",(RANK(AM12,$AO$46:$AO$56)))</f>
        <v/>
      </c>
      <c r="AL12" s="67" t="e">
        <f>IF(OR(Y12=Y17,Y12=Y22),CHOOSE(RANK(Y12,Y12:Y22)+1,0,300,200,100)+Y12+AC10,CHOOSE(RANK(Y12,Y12:Y22)+1,0,300,200,100))</f>
        <v>#VALUE!</v>
      </c>
      <c r="AM12" s="67" t="e">
        <f>IF(OR(AL12=AL12,AL12=AL17,AL12=AL22),CHOOSE(RANK(AL12,AL12:AL22)+1,0,300,200,100)+AI10,CHOOSE(RANK(AL12,AL12:AL22)+1,0,,300,200,100))</f>
        <v>#VALUE!</v>
      </c>
    </row>
    <row r="13" spans="1:39" ht="13.5" customHeight="1" x14ac:dyDescent="0.15">
      <c r="A13" s="264"/>
      <c r="B13" s="265"/>
      <c r="C13" s="265"/>
      <c r="D13" s="265"/>
      <c r="E13" s="265"/>
      <c r="F13" s="266"/>
      <c r="G13" s="193"/>
      <c r="H13" s="194"/>
      <c r="I13" s="194"/>
      <c r="J13" s="194"/>
      <c r="K13" s="194"/>
      <c r="L13" s="195"/>
      <c r="M13" s="69"/>
      <c r="N13" s="68"/>
      <c r="O13" s="68"/>
      <c r="P13" s="68" t="s">
        <v>12</v>
      </c>
      <c r="Q13" s="68"/>
      <c r="R13" s="68"/>
      <c r="S13" s="69"/>
      <c r="T13" s="68"/>
      <c r="U13" s="68"/>
      <c r="V13" s="68" t="s">
        <v>12</v>
      </c>
      <c r="W13" s="68"/>
      <c r="X13" s="70"/>
      <c r="Y13" s="72"/>
      <c r="Z13" s="72"/>
      <c r="AA13" s="72"/>
      <c r="AB13" s="72"/>
      <c r="AC13" s="201"/>
      <c r="AD13" s="202"/>
      <c r="AE13" s="207"/>
      <c r="AF13" s="208"/>
      <c r="AG13" s="207"/>
      <c r="AH13" s="208"/>
      <c r="AI13" s="207"/>
      <c r="AJ13" s="208"/>
      <c r="AK13" s="73"/>
      <c r="AL13" s="67"/>
      <c r="AM13" s="67"/>
    </row>
    <row r="14" spans="1:39" ht="13.5" customHeight="1" x14ac:dyDescent="0.15">
      <c r="A14" s="267"/>
      <c r="B14" s="268"/>
      <c r="C14" s="268"/>
      <c r="D14" s="268"/>
      <c r="E14" s="268"/>
      <c r="F14" s="269"/>
      <c r="G14" s="196"/>
      <c r="H14" s="197"/>
      <c r="I14" s="197"/>
      <c r="J14" s="197"/>
      <c r="K14" s="197"/>
      <c r="L14" s="198"/>
      <c r="M14" s="79"/>
      <c r="N14" s="80"/>
      <c r="O14" s="80"/>
      <c r="P14" s="80"/>
      <c r="Q14" s="80"/>
      <c r="R14" s="80"/>
      <c r="S14" s="79"/>
      <c r="T14" s="80"/>
      <c r="U14" s="80"/>
      <c r="V14" s="80"/>
      <c r="W14" s="80"/>
      <c r="X14" s="81"/>
      <c r="Y14" s="82"/>
      <c r="Z14" s="82"/>
      <c r="AA14" s="82"/>
      <c r="AB14" s="82"/>
      <c r="AC14" s="203"/>
      <c r="AD14" s="204"/>
      <c r="AE14" s="209"/>
      <c r="AF14" s="210"/>
      <c r="AG14" s="209"/>
      <c r="AH14" s="210"/>
      <c r="AI14" s="209"/>
      <c r="AJ14" s="210"/>
      <c r="AK14" s="83"/>
      <c r="AL14" s="67"/>
      <c r="AM14" s="67"/>
    </row>
    <row r="15" spans="1:39" x14ac:dyDescent="0.15">
      <c r="A15" s="241" t="s">
        <v>45</v>
      </c>
      <c r="B15" s="183"/>
      <c r="C15" s="183"/>
      <c r="D15" s="183"/>
      <c r="E15" s="183"/>
      <c r="F15" s="184"/>
      <c r="G15" s="68"/>
      <c r="H15" s="68"/>
      <c r="I15" s="68"/>
      <c r="J15" s="68"/>
      <c r="K15" s="68"/>
      <c r="L15" s="68"/>
      <c r="M15" s="190"/>
      <c r="N15" s="191"/>
      <c r="O15" s="191"/>
      <c r="P15" s="191"/>
      <c r="Q15" s="191"/>
      <c r="R15" s="192"/>
      <c r="S15" s="69"/>
      <c r="T15" s="68"/>
      <c r="U15" s="68"/>
      <c r="V15" s="68"/>
      <c r="W15" s="68"/>
      <c r="X15" s="70"/>
      <c r="Y15" s="72"/>
      <c r="Z15" s="72"/>
      <c r="AA15" s="72"/>
      <c r="AB15" s="72"/>
      <c r="AC15" s="199" t="str">
        <f>IF(ISERROR(AA17/AB17),"",AA17/AB17)</f>
        <v/>
      </c>
      <c r="AD15" s="200"/>
      <c r="AE15" s="205" t="str">
        <f>IF(I16="","",SUM(I16:I18)+SUM(U16:U18))</f>
        <v/>
      </c>
      <c r="AF15" s="206"/>
      <c r="AG15" s="205" t="str">
        <f>IF(K16="","",SUM(K16:K18)+SUM(W16:W18))</f>
        <v/>
      </c>
      <c r="AH15" s="206"/>
      <c r="AI15" s="211" t="str">
        <f>IF(ISERROR(AE15/AG15),"",AE15/AG15)</f>
        <v/>
      </c>
      <c r="AJ15" s="206"/>
      <c r="AK15" s="73"/>
      <c r="AL15" s="67"/>
      <c r="AM15" s="67"/>
    </row>
    <row r="16" spans="1:39" x14ac:dyDescent="0.15">
      <c r="A16" s="185"/>
      <c r="B16" s="242"/>
      <c r="C16" s="242"/>
      <c r="D16" s="242"/>
      <c r="E16" s="242"/>
      <c r="F16" s="186"/>
      <c r="G16" s="68"/>
      <c r="H16" s="68"/>
      <c r="I16" s="68" t="str">
        <f>IF(Q11="","",Q11)</f>
        <v/>
      </c>
      <c r="J16" s="68" t="s">
        <v>12</v>
      </c>
      <c r="K16" s="68" t="str">
        <f>IF(O11="","",O11)</f>
        <v/>
      </c>
      <c r="L16" s="68"/>
      <c r="M16" s="193"/>
      <c r="N16" s="194"/>
      <c r="O16" s="194"/>
      <c r="P16" s="194"/>
      <c r="Q16" s="194"/>
      <c r="R16" s="195"/>
      <c r="S16" s="69"/>
      <c r="T16" s="68"/>
      <c r="U16" s="84"/>
      <c r="V16" s="68" t="s">
        <v>12</v>
      </c>
      <c r="W16" s="84"/>
      <c r="X16" s="70"/>
      <c r="Y16" s="72"/>
      <c r="Z16" s="72"/>
      <c r="AA16" s="72"/>
      <c r="AB16" s="72"/>
      <c r="AC16" s="201"/>
      <c r="AD16" s="202"/>
      <c r="AE16" s="207"/>
      <c r="AF16" s="208"/>
      <c r="AG16" s="207"/>
      <c r="AH16" s="208"/>
      <c r="AI16" s="207"/>
      <c r="AJ16" s="208"/>
      <c r="AK16" s="73"/>
      <c r="AL16" s="67"/>
      <c r="AM16" s="67"/>
    </row>
    <row r="17" spans="1:39" x14ac:dyDescent="0.15">
      <c r="A17" s="185"/>
      <c r="B17" s="242"/>
      <c r="C17" s="242"/>
      <c r="D17" s="242"/>
      <c r="E17" s="242"/>
      <c r="F17" s="186"/>
      <c r="G17" s="75" t="str">
        <f>IF(H17="","",IF(H17=2,"○",IF(H17=1,"●",IF(H17=0,"●",""))))</f>
        <v/>
      </c>
      <c r="H17" s="68" t="str">
        <f>R12</f>
        <v/>
      </c>
      <c r="I17" s="68" t="str">
        <f>IF(Q12="","",Q12)</f>
        <v/>
      </c>
      <c r="J17" s="68" t="s">
        <v>12</v>
      </c>
      <c r="K17" s="68" t="str">
        <f>IF(O12="","",O12)</f>
        <v/>
      </c>
      <c r="L17" s="68" t="str">
        <f>N12</f>
        <v/>
      </c>
      <c r="M17" s="193"/>
      <c r="N17" s="194"/>
      <c r="O17" s="194"/>
      <c r="P17" s="194"/>
      <c r="Q17" s="194"/>
      <c r="R17" s="195"/>
      <c r="S17" s="74" t="str">
        <f>IF(T17="","",IF(T17=2,"○",IF(T17=1,"●",IF(T17=0,"●",""))))</f>
        <v/>
      </c>
      <c r="T17" s="75" t="str">
        <f>IF(U16="","",IF(U16&gt;W16,1,0)+IF(U17&gt;W17,1,0)+IF(U18&gt;W18,1,0))</f>
        <v/>
      </c>
      <c r="U17" s="84"/>
      <c r="V17" s="68" t="s">
        <v>12</v>
      </c>
      <c r="W17" s="84"/>
      <c r="X17" s="76" t="str">
        <f>IF(W16="","",IF(W16&gt;U16,1,0)+IF(W17&gt;U17,1,0)+IF(W18&gt;U18,1,0))</f>
        <v/>
      </c>
      <c r="Y17" s="77" t="str">
        <f>IF(H17="","",EXACT(G17,"○")+EXACT(S17,"○"))</f>
        <v/>
      </c>
      <c r="Z17" s="85" t="str">
        <f>IF(H17="","",EXACT(G17,"●")+EXACT(S17,"●"))</f>
        <v/>
      </c>
      <c r="AA17" s="77" t="str">
        <f>IF(ISERROR(IF(H17="","",H17+T17)),"",(IF(H17="","",H17+T17)))</f>
        <v/>
      </c>
      <c r="AB17" s="77" t="str">
        <f>IF(ISERROR(IF(L17="","",L17+X17)),"",(IF(L17="","",L17+X17)))</f>
        <v/>
      </c>
      <c r="AC17" s="201"/>
      <c r="AD17" s="202"/>
      <c r="AE17" s="207"/>
      <c r="AF17" s="208"/>
      <c r="AG17" s="207"/>
      <c r="AH17" s="208"/>
      <c r="AI17" s="207"/>
      <c r="AJ17" s="208"/>
      <c r="AK17" s="78" t="str">
        <f>IF(ISERROR(RANK(AM17,$AO$46:$AO$56)),"",(RANK(AM17,$AO$46:$AO$56)))</f>
        <v/>
      </c>
      <c r="AL17" s="67" t="e">
        <f>IF(OR(Y17=Y22,Y17=Y12),CHOOSE(RANK(Y17,Y12:Y22)+1,0,300,200,100)+Y17+AC15,CHOOSE(RANK(Y17,Y12:Y22)+1,0,300,200,100))</f>
        <v>#VALUE!</v>
      </c>
      <c r="AM17" s="67" t="e">
        <f>IF(OR(AL17=AL12,AL17=AL17,AL17=AL22),CHOOSE(RANK(AL17,AL12:AL22)+1,0,300,200,100)+AI15,CHOOSE(RANK(AL17,AL12:AL22)+1,0,300,200,100))</f>
        <v>#VALUE!</v>
      </c>
    </row>
    <row r="18" spans="1:39" x14ac:dyDescent="0.15">
      <c r="A18" s="185"/>
      <c r="B18" s="242"/>
      <c r="C18" s="242"/>
      <c r="D18" s="242"/>
      <c r="E18" s="242"/>
      <c r="F18" s="186"/>
      <c r="G18" s="68"/>
      <c r="H18" s="68"/>
      <c r="I18" s="68" t="str">
        <f>IF(Q13="","",Q13)</f>
        <v/>
      </c>
      <c r="J18" s="68" t="s">
        <v>12</v>
      </c>
      <c r="K18" s="68" t="str">
        <f>IF(O13="","",O13)</f>
        <v/>
      </c>
      <c r="L18" s="68"/>
      <c r="M18" s="193"/>
      <c r="N18" s="194"/>
      <c r="O18" s="194"/>
      <c r="P18" s="194"/>
      <c r="Q18" s="194"/>
      <c r="R18" s="195"/>
      <c r="S18" s="69"/>
      <c r="T18" s="68"/>
      <c r="U18" s="84"/>
      <c r="V18" s="68" t="s">
        <v>12</v>
      </c>
      <c r="W18" s="84"/>
      <c r="X18" s="70"/>
      <c r="Y18" s="72"/>
      <c r="Z18" s="72"/>
      <c r="AA18" s="72"/>
      <c r="AB18" s="72"/>
      <c r="AC18" s="201"/>
      <c r="AD18" s="202"/>
      <c r="AE18" s="207"/>
      <c r="AF18" s="208"/>
      <c r="AG18" s="207"/>
      <c r="AH18" s="208"/>
      <c r="AI18" s="207"/>
      <c r="AJ18" s="208"/>
      <c r="AK18" s="73"/>
      <c r="AL18" s="67"/>
      <c r="AM18" s="67"/>
    </row>
    <row r="19" spans="1:39" x14ac:dyDescent="0.15">
      <c r="A19" s="187"/>
      <c r="B19" s="188"/>
      <c r="C19" s="188"/>
      <c r="D19" s="188"/>
      <c r="E19" s="188"/>
      <c r="F19" s="189"/>
      <c r="G19" s="80"/>
      <c r="H19" s="80"/>
      <c r="I19" s="80"/>
      <c r="J19" s="80"/>
      <c r="K19" s="80"/>
      <c r="L19" s="80"/>
      <c r="M19" s="196"/>
      <c r="N19" s="197"/>
      <c r="O19" s="197"/>
      <c r="P19" s="197"/>
      <c r="Q19" s="197"/>
      <c r="R19" s="198"/>
      <c r="S19" s="79"/>
      <c r="T19" s="80"/>
      <c r="U19" s="80"/>
      <c r="V19" s="80"/>
      <c r="W19" s="80"/>
      <c r="X19" s="81"/>
      <c r="Y19" s="82"/>
      <c r="Z19" s="82"/>
      <c r="AA19" s="82"/>
      <c r="AB19" s="82"/>
      <c r="AC19" s="203"/>
      <c r="AD19" s="204"/>
      <c r="AE19" s="209"/>
      <c r="AF19" s="210"/>
      <c r="AG19" s="209"/>
      <c r="AH19" s="210"/>
      <c r="AI19" s="209"/>
      <c r="AJ19" s="210"/>
      <c r="AK19" s="83"/>
      <c r="AL19" s="67"/>
      <c r="AM19" s="67"/>
    </row>
    <row r="20" spans="1:39" x14ac:dyDescent="0.15">
      <c r="A20" s="182" t="s">
        <v>46</v>
      </c>
      <c r="B20" s="183"/>
      <c r="C20" s="183"/>
      <c r="D20" s="183"/>
      <c r="E20" s="183"/>
      <c r="F20" s="184"/>
      <c r="G20" s="68"/>
      <c r="H20" s="68"/>
      <c r="I20" s="68"/>
      <c r="J20" s="68"/>
      <c r="K20" s="68"/>
      <c r="L20" s="68"/>
      <c r="M20" s="86"/>
      <c r="N20" s="68"/>
      <c r="O20" s="68"/>
      <c r="P20" s="68"/>
      <c r="Q20" s="68"/>
      <c r="R20" s="68"/>
      <c r="S20" s="190"/>
      <c r="T20" s="191"/>
      <c r="U20" s="191"/>
      <c r="V20" s="191"/>
      <c r="W20" s="191"/>
      <c r="X20" s="246"/>
      <c r="Y20" s="72"/>
      <c r="Z20" s="72"/>
      <c r="AA20" s="72"/>
      <c r="AB20" s="72"/>
      <c r="AC20" s="199" t="str">
        <f>IF(ISERROR(AA22/AB22),"",AA22/AB22)</f>
        <v/>
      </c>
      <c r="AD20" s="200"/>
      <c r="AE20" s="205" t="str">
        <f>IF(I21="","",SUM(I21:I23)+SUM(O21:O23))</f>
        <v/>
      </c>
      <c r="AF20" s="206"/>
      <c r="AG20" s="205" t="str">
        <f>IF(K21="","",SUM(K21:K23)+SUM(Q21:Q23))</f>
        <v/>
      </c>
      <c r="AH20" s="206"/>
      <c r="AI20" s="211" t="str">
        <f>IF(ISERROR(AE20/AG20),"",AE20/AG20)</f>
        <v/>
      </c>
      <c r="AJ20" s="206"/>
      <c r="AK20" s="73"/>
      <c r="AL20" s="67"/>
      <c r="AM20" s="67"/>
    </row>
    <row r="21" spans="1:39" x14ac:dyDescent="0.15">
      <c r="A21" s="185"/>
      <c r="B21" s="242"/>
      <c r="C21" s="242"/>
      <c r="D21" s="242"/>
      <c r="E21" s="242"/>
      <c r="F21" s="186"/>
      <c r="G21" s="68"/>
      <c r="H21" s="68"/>
      <c r="I21" s="68" t="str">
        <f>IF(W11="","",W11)</f>
        <v/>
      </c>
      <c r="J21" s="68" t="s">
        <v>12</v>
      </c>
      <c r="K21" s="68" t="str">
        <f>IF(U11="","",U11)</f>
        <v/>
      </c>
      <c r="L21" s="68"/>
      <c r="M21" s="69"/>
      <c r="N21" s="68"/>
      <c r="O21" s="68" t="str">
        <f>IF(W16="","",W16)</f>
        <v/>
      </c>
      <c r="P21" s="68" t="s">
        <v>12</v>
      </c>
      <c r="Q21" s="68" t="str">
        <f>IF(U16="","",U16)</f>
        <v/>
      </c>
      <c r="R21" s="68"/>
      <c r="S21" s="193"/>
      <c r="T21" s="194"/>
      <c r="U21" s="194"/>
      <c r="V21" s="194"/>
      <c r="W21" s="194"/>
      <c r="X21" s="247"/>
      <c r="Y21" s="72"/>
      <c r="Z21" s="72"/>
      <c r="AA21" s="72"/>
      <c r="AB21" s="72"/>
      <c r="AC21" s="201"/>
      <c r="AD21" s="202"/>
      <c r="AE21" s="207"/>
      <c r="AF21" s="208"/>
      <c r="AG21" s="207"/>
      <c r="AH21" s="208"/>
      <c r="AI21" s="207"/>
      <c r="AJ21" s="208"/>
      <c r="AK21" s="73"/>
      <c r="AL21" s="67"/>
      <c r="AM21" s="67"/>
    </row>
    <row r="22" spans="1:39" x14ac:dyDescent="0.15">
      <c r="A22" s="185"/>
      <c r="B22" s="242"/>
      <c r="C22" s="242"/>
      <c r="D22" s="242"/>
      <c r="E22" s="242"/>
      <c r="F22" s="186"/>
      <c r="G22" s="75" t="str">
        <f>IF(H22="","",IF(H22=2,"○",IF(H22=1,"●",IF(H22=0,"●",""))))</f>
        <v/>
      </c>
      <c r="H22" s="68" t="str">
        <f>X12</f>
        <v/>
      </c>
      <c r="I22" s="68" t="str">
        <f>IF(W12="","",W12)</f>
        <v/>
      </c>
      <c r="J22" s="68" t="s">
        <v>12</v>
      </c>
      <c r="K22" s="68" t="str">
        <f>IF(U12="","",U12)</f>
        <v/>
      </c>
      <c r="L22" s="68" t="str">
        <f>T12</f>
        <v/>
      </c>
      <c r="M22" s="74" t="str">
        <f>IF(N22="","",IF(N22=2,"○",IF(N22=1,"●",IF(N22=0,"●",""))))</f>
        <v/>
      </c>
      <c r="N22" s="68" t="str">
        <f>X17</f>
        <v/>
      </c>
      <c r="O22" s="68" t="str">
        <f>IF(W17="","",W17)</f>
        <v/>
      </c>
      <c r="P22" s="68" t="s">
        <v>12</v>
      </c>
      <c r="Q22" s="68" t="str">
        <f>IF(U17="","",U17)</f>
        <v/>
      </c>
      <c r="R22" s="68" t="str">
        <f>T17</f>
        <v/>
      </c>
      <c r="S22" s="193"/>
      <c r="T22" s="194"/>
      <c r="U22" s="194"/>
      <c r="V22" s="194"/>
      <c r="W22" s="194"/>
      <c r="X22" s="247"/>
      <c r="Y22" s="77" t="str">
        <f>IF(H22="","",EXACT(G22,"○")+EXACT(M22,"○"))</f>
        <v/>
      </c>
      <c r="Z22" s="85" t="str">
        <f>IF(L22="","",EXACT(G22,"●")+EXACT(M22,"●"))</f>
        <v/>
      </c>
      <c r="AA22" s="77" t="str">
        <f>IF(ISERROR(IF(H22="","",+H22+N22)),"",(IF(H22="","",+H22+N22)))</f>
        <v/>
      </c>
      <c r="AB22" s="77" t="str">
        <f>IF(ISERROR(IF(L22="","",L22+R22)),"",(IF(L22="","",L22+R22)))</f>
        <v/>
      </c>
      <c r="AC22" s="201"/>
      <c r="AD22" s="202"/>
      <c r="AE22" s="207"/>
      <c r="AF22" s="208"/>
      <c r="AG22" s="207"/>
      <c r="AH22" s="208"/>
      <c r="AI22" s="207"/>
      <c r="AJ22" s="208"/>
      <c r="AK22" s="78" t="str">
        <f>IF(ISERROR(RANK(AM22,$AO$46:$AO$56)),"",(RANK(AM22,$AO$46:$AO$56)))</f>
        <v/>
      </c>
      <c r="AL22" s="67" t="e">
        <f>IF(OR(Y22=Y12,Y22=Y17),CHOOSE(RANK(Y22,Y12:Y22)+1,0,,300,200,100)+Y22+AC20,CHOOSE(RANK(Y22,Y12:Y22)+1,0,300,200,100))</f>
        <v>#VALUE!</v>
      </c>
      <c r="AM22" s="67" t="e">
        <f>IF(OR(AL22=AL12,AL22=AL17,AL22=AL22),CHOOSE(RANK(AL22,AL12:AL22)+1,0,300,200,100)+AI20,CHOOSE(RANK(AL22,AL12:AL22)+1,0,300,200,100))</f>
        <v>#VALUE!</v>
      </c>
    </row>
    <row r="23" spans="1:39" x14ac:dyDescent="0.15">
      <c r="A23" s="185"/>
      <c r="B23" s="242"/>
      <c r="C23" s="242"/>
      <c r="D23" s="242"/>
      <c r="E23" s="242"/>
      <c r="F23" s="186"/>
      <c r="G23" s="68"/>
      <c r="H23" s="68"/>
      <c r="I23" s="68" t="str">
        <f>IF(W13="","",W13)</f>
        <v/>
      </c>
      <c r="J23" s="68" t="s">
        <v>12</v>
      </c>
      <c r="K23" s="68" t="str">
        <f>IF(U13="","",U13)</f>
        <v/>
      </c>
      <c r="L23" s="68"/>
      <c r="M23" s="69"/>
      <c r="N23" s="68"/>
      <c r="O23" s="68" t="str">
        <f>IF(W18="","",W18)</f>
        <v/>
      </c>
      <c r="P23" s="68" t="s">
        <v>12</v>
      </c>
      <c r="Q23" s="68" t="str">
        <f>IF(U18="","",U18)</f>
        <v/>
      </c>
      <c r="R23" s="68"/>
      <c r="S23" s="193"/>
      <c r="T23" s="194"/>
      <c r="U23" s="194"/>
      <c r="V23" s="194"/>
      <c r="W23" s="194"/>
      <c r="X23" s="247"/>
      <c r="Y23" s="72"/>
      <c r="Z23" s="72"/>
      <c r="AA23" s="72"/>
      <c r="AB23" s="72"/>
      <c r="AC23" s="201"/>
      <c r="AD23" s="202"/>
      <c r="AE23" s="207"/>
      <c r="AF23" s="208"/>
      <c r="AG23" s="207"/>
      <c r="AH23" s="208"/>
      <c r="AI23" s="207"/>
      <c r="AJ23" s="208"/>
      <c r="AK23" s="73"/>
      <c r="AL23" s="67"/>
      <c r="AM23" s="67"/>
    </row>
    <row r="24" spans="1:39" ht="14.25" thickBot="1" x14ac:dyDescent="0.2">
      <c r="A24" s="243"/>
      <c r="B24" s="244"/>
      <c r="C24" s="244"/>
      <c r="D24" s="244"/>
      <c r="E24" s="244"/>
      <c r="F24" s="245"/>
      <c r="G24" s="87"/>
      <c r="H24" s="87"/>
      <c r="I24" s="87"/>
      <c r="J24" s="87"/>
      <c r="K24" s="87"/>
      <c r="L24" s="87"/>
      <c r="M24" s="88"/>
      <c r="N24" s="87"/>
      <c r="O24" s="87"/>
      <c r="P24" s="87"/>
      <c r="Q24" s="87"/>
      <c r="R24" s="87"/>
      <c r="S24" s="248"/>
      <c r="T24" s="249"/>
      <c r="U24" s="249"/>
      <c r="V24" s="249"/>
      <c r="W24" s="249"/>
      <c r="X24" s="250"/>
      <c r="Y24" s="89"/>
      <c r="Z24" s="89"/>
      <c r="AA24" s="89"/>
      <c r="AB24" s="89"/>
      <c r="AC24" s="251"/>
      <c r="AD24" s="252"/>
      <c r="AE24" s="239"/>
      <c r="AF24" s="240"/>
      <c r="AG24" s="239"/>
      <c r="AH24" s="240"/>
      <c r="AI24" s="239"/>
      <c r="AJ24" s="240"/>
      <c r="AK24" s="90"/>
      <c r="AL24" s="67"/>
      <c r="AM24" s="67"/>
    </row>
    <row r="25" spans="1:39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52"/>
      <c r="AD25" s="52"/>
      <c r="AE25" s="91"/>
      <c r="AF25" s="91"/>
      <c r="AG25" s="91"/>
      <c r="AH25" s="91"/>
      <c r="AI25" s="91"/>
      <c r="AJ25" s="91"/>
      <c r="AK25" s="91"/>
      <c r="AL25" s="67"/>
      <c r="AM25" s="67"/>
    </row>
    <row r="26" spans="1:39" ht="28.5" x14ac:dyDescent="0.15">
      <c r="A26" s="258" t="s">
        <v>14</v>
      </c>
      <c r="B26" s="259"/>
      <c r="C26" s="259"/>
      <c r="D26" s="260"/>
      <c r="E26" s="92"/>
      <c r="F26" s="92"/>
      <c r="G26" s="258"/>
      <c r="H26" s="259"/>
      <c r="I26" s="259"/>
      <c r="J26" s="259"/>
      <c r="K26" s="259"/>
      <c r="L26" s="259"/>
      <c r="M26" s="260"/>
      <c r="N26" s="91"/>
      <c r="O26" s="52" t="s">
        <v>15</v>
      </c>
      <c r="P26" s="52"/>
      <c r="Q26" s="91"/>
      <c r="R26" s="52"/>
      <c r="S26" s="52"/>
      <c r="T26" s="52"/>
      <c r="U26" s="91"/>
      <c r="V26" s="52"/>
      <c r="W26" s="52"/>
      <c r="X26" s="52"/>
      <c r="Y26" s="52"/>
      <c r="Z26" s="52"/>
      <c r="AA26" s="52"/>
      <c r="AB26" s="52"/>
      <c r="AC26" s="52"/>
      <c r="AD26" s="52"/>
      <c r="AE26" s="91"/>
      <c r="AF26" s="91"/>
      <c r="AG26" s="91"/>
      <c r="AH26" s="91"/>
      <c r="AI26" s="91"/>
      <c r="AJ26" s="91"/>
      <c r="AK26" s="91"/>
      <c r="AL26" s="67"/>
      <c r="AM26" s="67"/>
    </row>
    <row r="27" spans="1:39" ht="14.25" thickBot="1" x14ac:dyDescent="0.2">
      <c r="A27" s="256"/>
      <c r="B27" s="256"/>
      <c r="C27" s="256"/>
      <c r="D27" s="257"/>
      <c r="E27" s="93"/>
      <c r="F27" s="93"/>
      <c r="G27" s="256"/>
      <c r="H27" s="256"/>
      <c r="I27" s="256"/>
      <c r="J27" s="256"/>
      <c r="K27" s="256"/>
      <c r="L27" s="256"/>
      <c r="M27" s="257"/>
      <c r="N27" s="91"/>
      <c r="O27" s="52"/>
      <c r="P27" s="91" t="s">
        <v>39</v>
      </c>
      <c r="Q27" s="52"/>
      <c r="R27" s="52"/>
      <c r="S27" s="61"/>
      <c r="T27" s="61"/>
      <c r="U27" s="61"/>
      <c r="V27" s="91"/>
      <c r="W27" s="61"/>
      <c r="X27" s="61"/>
      <c r="Y27" s="52"/>
      <c r="Z27" s="52"/>
      <c r="AA27" s="52"/>
      <c r="AB27" s="52"/>
      <c r="AC27" s="52"/>
      <c r="AD27" s="52"/>
      <c r="AE27" s="91"/>
      <c r="AF27" s="91"/>
      <c r="AG27" s="91"/>
      <c r="AH27" s="91"/>
      <c r="AI27" s="91"/>
      <c r="AJ27" s="91"/>
      <c r="AK27" s="91"/>
      <c r="AL27" s="67"/>
      <c r="AM27" s="67"/>
    </row>
    <row r="28" spans="1:39" ht="13.5" customHeight="1" x14ac:dyDescent="0.15">
      <c r="A28" s="253" t="s">
        <v>16</v>
      </c>
      <c r="B28" s="254"/>
      <c r="C28" s="254"/>
      <c r="D28" s="255"/>
      <c r="E28" s="94"/>
      <c r="F28" s="94"/>
      <c r="G28" s="253"/>
      <c r="H28" s="254"/>
      <c r="I28" s="254"/>
      <c r="J28" s="254"/>
      <c r="K28" s="254"/>
      <c r="L28" s="254"/>
      <c r="M28" s="255"/>
      <c r="N28" s="91"/>
      <c r="S28" s="62" t="s">
        <v>17</v>
      </c>
      <c r="T28" s="62"/>
      <c r="U28" s="62"/>
      <c r="AA28" s="65" t="s">
        <v>18</v>
      </c>
      <c r="AB28" s="65"/>
      <c r="AC28" s="65"/>
      <c r="AE28" s="91"/>
      <c r="AF28" s="91"/>
      <c r="AG28" s="91"/>
      <c r="AH28" s="91"/>
      <c r="AI28" s="91"/>
      <c r="AJ28" s="91"/>
      <c r="AK28" s="91"/>
      <c r="AL28" s="67"/>
      <c r="AM28" s="67"/>
    </row>
    <row r="29" spans="1:39" ht="22.5" customHeight="1" thickBot="1" x14ac:dyDescent="0.2">
      <c r="A29" s="256"/>
      <c r="B29" s="256"/>
      <c r="C29" s="256"/>
      <c r="D29" s="257"/>
      <c r="E29" s="93"/>
      <c r="F29" s="93"/>
      <c r="G29" s="256"/>
      <c r="H29" s="256"/>
      <c r="I29" s="256"/>
      <c r="J29" s="256"/>
      <c r="K29" s="256"/>
      <c r="L29" s="256"/>
      <c r="M29" s="257"/>
      <c r="N29" s="91"/>
      <c r="O29" s="60" t="s">
        <v>40</v>
      </c>
      <c r="P29" s="60"/>
      <c r="Q29" s="166" t="str">
        <f>A10</f>
        <v>葛生・田東</v>
      </c>
      <c r="R29" s="166"/>
      <c r="S29" s="95" t="s">
        <v>36</v>
      </c>
      <c r="T29" s="64" t="s">
        <v>41</v>
      </c>
      <c r="U29" s="95" t="s">
        <v>38</v>
      </c>
      <c r="V29" s="166" t="str">
        <f>A20</f>
        <v>佐野南</v>
      </c>
      <c r="W29" s="166"/>
      <c r="X29" s="52"/>
      <c r="Y29" s="52"/>
      <c r="Z29" s="52"/>
      <c r="AA29" s="95" t="s">
        <v>37</v>
      </c>
      <c r="AB29" s="166" t="str">
        <f>A15</f>
        <v>佐野北</v>
      </c>
      <c r="AC29" s="166"/>
      <c r="AE29" s="91"/>
      <c r="AF29" s="91"/>
      <c r="AG29" s="91"/>
      <c r="AH29" s="91"/>
      <c r="AI29" s="91"/>
      <c r="AJ29" s="91"/>
      <c r="AK29" s="91"/>
      <c r="AL29" s="67"/>
      <c r="AM29" s="67"/>
    </row>
    <row r="30" spans="1:39" ht="22.5" customHeight="1" x14ac:dyDescent="0.15">
      <c r="A30" s="253" t="s">
        <v>25</v>
      </c>
      <c r="B30" s="254"/>
      <c r="C30" s="254"/>
      <c r="D30" s="255"/>
      <c r="E30" s="94"/>
      <c r="F30" s="94"/>
      <c r="G30" s="253"/>
      <c r="H30" s="254"/>
      <c r="I30" s="254"/>
      <c r="J30" s="254"/>
      <c r="K30" s="254"/>
      <c r="L30" s="254"/>
      <c r="M30" s="255"/>
      <c r="O30" s="60" t="s">
        <v>42</v>
      </c>
      <c r="Q30" s="166" t="str">
        <f>A15</f>
        <v>佐野北</v>
      </c>
      <c r="R30" s="166"/>
      <c r="S30" s="95" t="s">
        <v>37</v>
      </c>
      <c r="T30" s="64" t="s">
        <v>41</v>
      </c>
      <c r="U30" s="95" t="s">
        <v>38</v>
      </c>
      <c r="V30" s="166" t="str">
        <f>A20</f>
        <v>佐野南</v>
      </c>
      <c r="W30" s="166"/>
      <c r="X30" s="52"/>
      <c r="Y30" s="52"/>
      <c r="Z30" s="52"/>
      <c r="AA30" s="95" t="s">
        <v>36</v>
      </c>
      <c r="AB30" s="166" t="str">
        <f>A10</f>
        <v>葛生・田東</v>
      </c>
      <c r="AC30" s="166"/>
      <c r="AD30" s="52"/>
      <c r="AE30" s="91"/>
      <c r="AF30" s="91"/>
      <c r="AG30" s="91"/>
      <c r="AH30" s="91"/>
      <c r="AI30" s="91"/>
      <c r="AJ30" s="91"/>
      <c r="AK30" s="91"/>
      <c r="AL30" s="67"/>
      <c r="AM30" s="67"/>
    </row>
    <row r="31" spans="1:39" ht="22.5" customHeight="1" thickBot="1" x14ac:dyDescent="0.2">
      <c r="A31" s="256"/>
      <c r="B31" s="256"/>
      <c r="C31" s="256"/>
      <c r="D31" s="257"/>
      <c r="E31" s="93"/>
      <c r="F31" s="93"/>
      <c r="G31" s="256"/>
      <c r="H31" s="256"/>
      <c r="I31" s="256"/>
      <c r="J31" s="256"/>
      <c r="K31" s="256"/>
      <c r="L31" s="256"/>
      <c r="M31" s="257"/>
      <c r="O31" s="60" t="s">
        <v>43</v>
      </c>
      <c r="Q31" s="166" t="str">
        <f>A10</f>
        <v>葛生・田東</v>
      </c>
      <c r="R31" s="166"/>
      <c r="S31" s="95" t="s">
        <v>36</v>
      </c>
      <c r="T31" s="63" t="s">
        <v>41</v>
      </c>
      <c r="U31" s="95" t="s">
        <v>37</v>
      </c>
      <c r="V31" s="166" t="str">
        <f>A15</f>
        <v>佐野北</v>
      </c>
      <c r="W31" s="166"/>
      <c r="X31" s="52"/>
      <c r="Y31" s="52"/>
      <c r="Z31" s="52"/>
      <c r="AA31" s="95" t="s">
        <v>44</v>
      </c>
      <c r="AB31" s="166" t="str">
        <f>A20</f>
        <v>佐野南</v>
      </c>
      <c r="AC31" s="166"/>
      <c r="AD31" s="52"/>
      <c r="AE31" s="91"/>
      <c r="AF31" s="91"/>
      <c r="AG31" s="91"/>
      <c r="AH31" s="91"/>
      <c r="AI31" s="91"/>
      <c r="AJ31" s="91"/>
      <c r="AK31" s="91"/>
      <c r="AL31" s="67"/>
      <c r="AM31" s="67"/>
    </row>
    <row r="32" spans="1:39" ht="21.75" customHeight="1" x14ac:dyDescent="0.15">
      <c r="AD32" s="52"/>
    </row>
    <row r="33" spans="14:30" ht="21.75" customHeight="1" x14ac:dyDescent="0.15">
      <c r="N33" s="52"/>
      <c r="AD33" s="52"/>
    </row>
  </sheetData>
  <mergeCells count="50">
    <mergeCell ref="A1:X2"/>
    <mergeCell ref="Y1:AK1"/>
    <mergeCell ref="Y2:AK2"/>
    <mergeCell ref="AB29:AC29"/>
    <mergeCell ref="A30:D31"/>
    <mergeCell ref="G30:M31"/>
    <mergeCell ref="Q30:R30"/>
    <mergeCell ref="V30:W30"/>
    <mergeCell ref="AB30:AC30"/>
    <mergeCell ref="Q31:R31"/>
    <mergeCell ref="V31:W31"/>
    <mergeCell ref="AB31:AC31"/>
    <mergeCell ref="A26:D27"/>
    <mergeCell ref="G26:M27"/>
    <mergeCell ref="A28:D29"/>
    <mergeCell ref="G28:M29"/>
    <mergeCell ref="Q29:R29"/>
    <mergeCell ref="V29:W29"/>
    <mergeCell ref="A20:F24"/>
    <mergeCell ref="S20:X24"/>
    <mergeCell ref="AC20:AD24"/>
    <mergeCell ref="AE20:AF24"/>
    <mergeCell ref="AG20:AH24"/>
    <mergeCell ref="AI20:AJ24"/>
    <mergeCell ref="A15:F19"/>
    <mergeCell ref="M15:R19"/>
    <mergeCell ref="AC15:AD19"/>
    <mergeCell ref="AE15:AF19"/>
    <mergeCell ref="AG15:AH19"/>
    <mergeCell ref="AI15:AJ19"/>
    <mergeCell ref="AK5:AK9"/>
    <mergeCell ref="A10:F14"/>
    <mergeCell ref="G10:L14"/>
    <mergeCell ref="AC10:AD14"/>
    <mergeCell ref="AE10:AF14"/>
    <mergeCell ref="AG10:AH14"/>
    <mergeCell ref="AI10:AJ14"/>
    <mergeCell ref="A5:F9"/>
    <mergeCell ref="G5:L9"/>
    <mergeCell ref="M5:R9"/>
    <mergeCell ref="S5:X9"/>
    <mergeCell ref="Y5:Y9"/>
    <mergeCell ref="Z5:Z9"/>
    <mergeCell ref="AA5:AA9"/>
    <mergeCell ref="AB5:AB9"/>
    <mergeCell ref="AC5:AD9"/>
    <mergeCell ref="AE5:AF9"/>
    <mergeCell ref="AG5:AH9"/>
    <mergeCell ref="B3:X3"/>
    <mergeCell ref="AI5:AJ9"/>
  </mergeCells>
  <phoneticPr fontId="2"/>
  <dataValidations count="1">
    <dataValidation type="whole" operator="greaterThanOrEqual" allowBlank="1" showInputMessage="1" showErrorMessage="1" sqref="O11:O13 Q11:Q13 U11:U13 W11:W13 U16:U18 W16:W18" xr:uid="{00000000-0002-0000-0100-000000000000}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7" sqref="A7:AM3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協会長杯予選　男子（4チーム）</vt:lpstr>
      <vt:lpstr>協会長杯予選　男子（3チーム）</vt:lpstr>
      <vt:lpstr>Sheet1</vt:lpstr>
      <vt:lpstr>'協会長杯予選　男子（4チーム）'!Print_Area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木村 賢治</cp:lastModifiedBy>
  <cp:lastPrinted>2018-12-12T09:55:44Z</cp:lastPrinted>
  <dcterms:created xsi:type="dcterms:W3CDTF">2016-12-12T09:31:00Z</dcterms:created>
  <dcterms:modified xsi:type="dcterms:W3CDTF">2019-12-19T06:44:00Z</dcterms:modified>
</cp:coreProperties>
</file>