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春季男子ﾘｰｸﾞ" sheetId="1" r:id="rId1"/>
  </sheets>
  <definedNames>
    <definedName name="_xlnm.Print_Area" localSheetId="0">春季男子ﾘｰｸﾞ!$B$2:$AR$37</definedName>
  </definedNames>
  <calcPr calcId="145621"/>
</workbook>
</file>

<file path=xl/calcChain.xml><?xml version="1.0" encoding="utf-8"?>
<calcChain xmlns="http://schemas.openxmlformats.org/spreadsheetml/2006/main">
  <c r="P22" i="1" l="1"/>
  <c r="P20" i="1"/>
  <c r="R23" i="1"/>
  <c r="R22" i="1"/>
  <c r="R20" i="1"/>
  <c r="R21" i="1"/>
  <c r="P21" i="1"/>
  <c r="L16" i="1"/>
  <c r="AJ37" i="1"/>
  <c r="AG37" i="1"/>
  <c r="AC37" i="1"/>
  <c r="Y37" i="1"/>
  <c r="AJ36" i="1"/>
  <c r="AG36" i="1"/>
  <c r="AC36" i="1"/>
  <c r="Y36" i="1"/>
  <c r="AJ35" i="1"/>
  <c r="AG35" i="1"/>
  <c r="AC35" i="1"/>
  <c r="Y35" i="1"/>
  <c r="AJ33" i="1"/>
  <c r="AG33" i="1"/>
  <c r="AC33" i="1"/>
  <c r="Y33" i="1"/>
  <c r="AJ32" i="1"/>
  <c r="AG32" i="1"/>
  <c r="AC32" i="1"/>
  <c r="Y32" i="1"/>
  <c r="AJ31" i="1"/>
  <c r="AG31" i="1"/>
  <c r="AC31" i="1"/>
  <c r="Y31" i="1"/>
  <c r="X27" i="1"/>
  <c r="V27" i="1"/>
  <c r="R27" i="1"/>
  <c r="P27" i="1"/>
  <c r="L27" i="1"/>
  <c r="J27" i="1"/>
  <c r="X26" i="1"/>
  <c r="V26" i="1"/>
  <c r="R26" i="1"/>
  <c r="P26" i="1"/>
  <c r="L26" i="1"/>
  <c r="J26" i="1"/>
  <c r="X25" i="1"/>
  <c r="V25" i="1"/>
  <c r="R25" i="1"/>
  <c r="P25" i="1"/>
  <c r="L25" i="1"/>
  <c r="AN24" i="1" s="1"/>
  <c r="J25" i="1"/>
  <c r="AL24" i="1" s="1"/>
  <c r="L22" i="1"/>
  <c r="J22" i="1"/>
  <c r="AE21" i="1"/>
  <c r="U26" i="1" s="1"/>
  <c r="T26" i="1" s="1"/>
  <c r="AA21" i="1"/>
  <c r="Y26" i="1" s="1"/>
  <c r="L21" i="1"/>
  <c r="J21" i="1"/>
  <c r="L20" i="1"/>
  <c r="AN19" i="1" s="1"/>
  <c r="J20" i="1"/>
  <c r="AL19" i="1" s="1"/>
  <c r="L17" i="1"/>
  <c r="J17" i="1"/>
  <c r="AE16" i="1"/>
  <c r="O26" i="1" s="1"/>
  <c r="N26" i="1" s="1"/>
  <c r="AA16" i="1"/>
  <c r="Z16" i="1" s="1"/>
  <c r="Y16" i="1"/>
  <c r="O21" i="1" s="1"/>
  <c r="N21" i="1" s="1"/>
  <c r="U16" i="1"/>
  <c r="S21" i="1" s="1"/>
  <c r="T16" i="1"/>
  <c r="J16" i="1"/>
  <c r="L15" i="1"/>
  <c r="AN14" i="1" s="1"/>
  <c r="J15" i="1"/>
  <c r="AL14" i="1" s="1"/>
  <c r="AP14" i="1" s="1"/>
  <c r="AY13" i="1"/>
  <c r="AY12" i="1"/>
  <c r="AE11" i="1"/>
  <c r="I26" i="1" s="1"/>
  <c r="AA11" i="1"/>
  <c r="M26" i="1" s="1"/>
  <c r="Y11" i="1"/>
  <c r="I21" i="1" s="1"/>
  <c r="U11" i="1"/>
  <c r="M21" i="1" s="1"/>
  <c r="S11" i="1"/>
  <c r="AI11" i="1" s="1"/>
  <c r="O11" i="1"/>
  <c r="M16" i="1" s="1"/>
  <c r="AI16" i="1" s="1"/>
  <c r="AN9" i="1"/>
  <c r="AL9" i="1"/>
  <c r="Z5" i="1"/>
  <c r="T5" i="1"/>
  <c r="N5" i="1"/>
  <c r="H5" i="1"/>
  <c r="AP19" i="1" l="1"/>
  <c r="AP24" i="1"/>
  <c r="AP9" i="1"/>
  <c r="T11" i="1"/>
  <c r="AI21" i="1"/>
  <c r="H21" i="1"/>
  <c r="AH21" i="1"/>
  <c r="AJ19" i="1" s="1"/>
  <c r="H26" i="1"/>
  <c r="AG26" i="1" s="1"/>
  <c r="AH26" i="1"/>
  <c r="AF26" i="1"/>
  <c r="AH11" i="1"/>
  <c r="AJ9" i="1" s="1"/>
  <c r="I16" i="1"/>
  <c r="S26" i="1"/>
  <c r="AI26" i="1" s="1"/>
  <c r="N11" i="1"/>
  <c r="AF11" i="1" s="1"/>
  <c r="Z11" i="1"/>
  <c r="AG11" i="1" s="1"/>
  <c r="Z21" i="1"/>
  <c r="AG21" i="1" s="1"/>
  <c r="H16" i="1" l="1"/>
  <c r="AG16" i="1" s="1"/>
  <c r="AH16" i="1"/>
  <c r="AJ14" i="1" s="1"/>
  <c r="AF16" i="1"/>
  <c r="AJ24" i="1"/>
  <c r="AF21" i="1"/>
  <c r="AT21" i="1" s="1"/>
  <c r="AT11" i="1" l="1"/>
  <c r="AT16" i="1"/>
  <c r="AT26" i="1"/>
  <c r="AU26" i="1" l="1"/>
  <c r="AU21" i="1"/>
  <c r="AU16" i="1"/>
  <c r="AR16" i="1" s="1"/>
  <c r="AU11" i="1"/>
  <c r="AR26" i="1" l="1"/>
  <c r="AR11" i="1"/>
  <c r="AR21" i="1"/>
  <c r="H34" i="1" l="1"/>
  <c r="H30" i="1"/>
  <c r="H36" i="1"/>
  <c r="H32" i="1"/>
</calcChain>
</file>

<file path=xl/sharedStrings.xml><?xml version="1.0" encoding="utf-8"?>
<sst xmlns="http://schemas.openxmlformats.org/spreadsheetml/2006/main" count="93" uniqueCount="37">
  <si>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</si>
  <si>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</si>
  <si>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</si>
  <si>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</si>
  <si>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</si>
  <si>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</si>
  <si>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</si>
  <si>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</si>
  <si>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</si>
  <si>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</si>
  <si>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</si>
  <si>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田沼東</t>
    <rPh sb="0" eb="2">
      <t>タヌマ</t>
    </rPh>
    <rPh sb="2" eb="3">
      <t>ヒガシ</t>
    </rPh>
    <phoneticPr fontId="2"/>
  </si>
  <si>
    <t>佐野北</t>
    <rPh sb="0" eb="2">
      <t>サノ</t>
    </rPh>
    <rPh sb="2" eb="3">
      <t>キタ</t>
    </rPh>
    <phoneticPr fontId="2"/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</si>
  <si>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</si>
  <si>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</si>
  <si>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</si>
  <si>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</si>
  <si>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</si>
  <si>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</si>
  <si>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</si>
  <si>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</si>
  <si>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</si>
  <si>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</si>
  <si>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</si>
  <si>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</si>
  <si>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</si>
  <si>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</si>
  <si>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</si>
  <si>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</si>
  <si>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</si>
  <si>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</si>
  <si>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アリーナたぬま</t>
    <phoneticPr fontId="2"/>
  </si>
  <si>
    <t>佐野南</t>
    <rPh sb="0" eb="2">
      <t>サノ</t>
    </rPh>
    <rPh sb="2" eb="3">
      <t>ミナミ</t>
    </rPh>
    <phoneticPr fontId="2"/>
  </si>
  <si>
    <t>葛　生</t>
    <rPh sb="0" eb="1">
      <t>クズ</t>
    </rPh>
    <rPh sb="2" eb="3">
      <t>セイ</t>
    </rPh>
    <phoneticPr fontId="2"/>
  </si>
  <si>
    <t>佐野市中学校体育連盟70周年記念</t>
    <rPh sb="0" eb="3">
      <t>サノシ</t>
    </rPh>
    <rPh sb="3" eb="6">
      <t>チュウガッコウ</t>
    </rPh>
    <rPh sb="6" eb="8">
      <t>タイイク</t>
    </rPh>
    <rPh sb="8" eb="10">
      <t>レンメイ</t>
    </rPh>
    <rPh sb="12" eb="14">
      <t>シュウネン</t>
    </rPh>
    <rPh sb="14" eb="16">
      <t>キネン</t>
    </rPh>
    <phoneticPr fontId="2"/>
  </si>
  <si>
    <t>平成29年度　佐野市中体連新人体育大会　バレーボール大会　男子の部　</t>
    <rPh sb="0" eb="2">
      <t>ヘイセイ</t>
    </rPh>
    <rPh sb="4" eb="6">
      <t>ネンド</t>
    </rPh>
    <rPh sb="7" eb="10">
      <t>サノシ</t>
    </rPh>
    <rPh sb="10" eb="13">
      <t>チュウタイレン</t>
    </rPh>
    <rPh sb="13" eb="15">
      <t>シンジン</t>
    </rPh>
    <rPh sb="15" eb="17">
      <t>タイイク</t>
    </rPh>
    <rPh sb="17" eb="19">
      <t>タイカイ</t>
    </rPh>
    <rPh sb="26" eb="28">
      <t>タイカイ</t>
    </rPh>
    <rPh sb="29" eb="31">
      <t>ダンシ</t>
    </rPh>
    <rPh sb="32" eb="33">
      <t>ブ</t>
    </rPh>
    <phoneticPr fontId="2"/>
  </si>
  <si>
    <t>平成２９年９月２１日(木)</t>
    <rPh sb="0" eb="2">
      <t>ヘイセイ</t>
    </rPh>
    <rPh sb="4" eb="5">
      <t>ネン</t>
    </rPh>
    <rPh sb="6" eb="7">
      <t>ガツ</t>
    </rPh>
    <rPh sb="9" eb="10">
      <t>ニチ</t>
    </rPh>
    <rPh sb="11" eb="12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</si>
</sst>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7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b/>
      <i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0</xdr:rowOff>
    </xdr:from>
    <xdr:to>
      <xdr:col>7</xdr:col>
      <xdr:colOff>85725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514475" y="1247775"/>
          <a:ext cx="3943350" cy="2571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9</xdr:row>
      <xdr:rowOff>0</xdr:rowOff>
    </xdr:from>
    <xdr:to>
      <xdr:col>18</xdr:col>
      <xdr:colOff>0</xdr:colOff>
      <xdr:row>12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9</xdr:row>
      <xdr:rowOff>9525</xdr:rowOff>
    </xdr:from>
    <xdr:to>
      <xdr:col>24</xdr:col>
      <xdr:colOff>9525</xdr:colOff>
      <xdr:row>12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14</xdr:row>
      <xdr:rowOff>9525</xdr:rowOff>
    </xdr:from>
    <xdr:to>
      <xdr:col>24</xdr:col>
      <xdr:colOff>19050</xdr:colOff>
      <xdr:row>17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14</xdr:row>
      <xdr:rowOff>0</xdr:rowOff>
    </xdr:from>
    <xdr:to>
      <xdr:col>12</xdr:col>
      <xdr:colOff>0</xdr:colOff>
      <xdr:row>17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19</xdr:row>
      <xdr:rowOff>0</xdr:rowOff>
    </xdr:from>
    <xdr:to>
      <xdr:col>12</xdr:col>
      <xdr:colOff>0</xdr:colOff>
      <xdr:row>22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19</xdr:row>
      <xdr:rowOff>0</xdr:rowOff>
    </xdr:from>
    <xdr:to>
      <xdr:col>18</xdr:col>
      <xdr:colOff>0</xdr:colOff>
      <xdr:row>22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25</xdr:row>
      <xdr:rowOff>0</xdr:rowOff>
    </xdr:from>
    <xdr:to>
      <xdr:col>24</xdr:col>
      <xdr:colOff>9525</xdr:colOff>
      <xdr:row>25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25</xdr:row>
      <xdr:rowOff>0</xdr:rowOff>
    </xdr:from>
    <xdr:to>
      <xdr:col>24</xdr:col>
      <xdr:colOff>9525</xdr:colOff>
      <xdr:row>25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24</xdr:row>
      <xdr:rowOff>0</xdr:rowOff>
    </xdr:from>
    <xdr:to>
      <xdr:col>12</xdr:col>
      <xdr:colOff>0</xdr:colOff>
      <xdr:row>27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27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67075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28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9</xdr:row>
      <xdr:rowOff>9525</xdr:rowOff>
    </xdr:from>
    <xdr:to>
      <xdr:col>30</xdr:col>
      <xdr:colOff>9525</xdr:colOff>
      <xdr:row>12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14</xdr:row>
      <xdr:rowOff>9525</xdr:rowOff>
    </xdr:from>
    <xdr:to>
      <xdr:col>30</xdr:col>
      <xdr:colOff>9525</xdr:colOff>
      <xdr:row>17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0</xdr:rowOff>
    </xdr:from>
    <xdr:to>
      <xdr:col>30</xdr:col>
      <xdr:colOff>9525</xdr:colOff>
      <xdr:row>25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0</xdr:rowOff>
    </xdr:from>
    <xdr:to>
      <xdr:col>30</xdr:col>
      <xdr:colOff>9525</xdr:colOff>
      <xdr:row>25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19</xdr:row>
      <xdr:rowOff>9525</xdr:rowOff>
    </xdr:from>
    <xdr:to>
      <xdr:col>30</xdr:col>
      <xdr:colOff>9525</xdr:colOff>
      <xdr:row>22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24</xdr:col>
      <xdr:colOff>0</xdr:colOff>
      <xdr:row>27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581525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0</xdr:colOff>
      <xdr:row>28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28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28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28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28</xdr:row>
      <xdr:rowOff>0</xdr:rowOff>
    </xdr:from>
    <xdr:to>
      <xdr:col>30</xdr:col>
      <xdr:colOff>9525</xdr:colOff>
      <xdr:row>28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28</xdr:row>
      <xdr:rowOff>0</xdr:rowOff>
    </xdr:from>
    <xdr:to>
      <xdr:col>30</xdr:col>
      <xdr:colOff>9525</xdr:colOff>
      <xdr:row>28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</xdr:row>
      <xdr:rowOff>9525</xdr:rowOff>
    </xdr:from>
    <xdr:to>
      <xdr:col>31</xdr:col>
      <xdr:colOff>0</xdr:colOff>
      <xdr:row>12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9525</xdr:rowOff>
    </xdr:from>
    <xdr:to>
      <xdr:col>31</xdr:col>
      <xdr:colOff>0</xdr:colOff>
      <xdr:row>17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19</xdr:row>
      <xdr:rowOff>9525</xdr:rowOff>
    </xdr:from>
    <xdr:to>
      <xdr:col>31</xdr:col>
      <xdr:colOff>0</xdr:colOff>
      <xdr:row>22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28</xdr:row>
      <xdr:rowOff>0</xdr:rowOff>
    </xdr:from>
    <xdr:to>
      <xdr:col>30</xdr:col>
      <xdr:colOff>9525</xdr:colOff>
      <xdr:row>28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28</xdr:row>
      <xdr:rowOff>0</xdr:rowOff>
    </xdr:from>
    <xdr:to>
      <xdr:col>30</xdr:col>
      <xdr:colOff>9525</xdr:colOff>
      <xdr:row>28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0</xdr:colOff>
      <xdr:row>28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24</xdr:row>
      <xdr:rowOff>9525</xdr:rowOff>
    </xdr:from>
    <xdr:to>
      <xdr:col>31</xdr:col>
      <xdr:colOff>0</xdr:colOff>
      <xdr:row>27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24</xdr:row>
      <xdr:rowOff>0</xdr:rowOff>
    </xdr:from>
    <xdr:to>
      <xdr:col>24</xdr:col>
      <xdr:colOff>0</xdr:colOff>
      <xdr:row>27</xdr:row>
      <xdr:rowOff>9525</xdr:rowOff>
    </xdr:to>
    <xdr:sp macro="" textlink="">
      <xdr:nvSpPr>
        <xdr:cNvPr id="281" name="AutoShape 120"/>
        <xdr:cNvSpPr>
          <a:spLocks noChangeArrowheads="1"/>
        </xdr:cNvSpPr>
      </xdr:nvSpPr>
      <xdr:spPr bwMode="auto">
        <a:xfrm>
          <a:off x="4581525" y="399097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7"/>
  <sheetViews>
    <sheetView tabSelected="1" topLeftCell="A4" workbookViewId="0">
      <selection activeCell="N5" sqref="N5:S8"/>
    </sheetView>
  </sheetViews>
  <sheetFormatPr defaultRowHeight="13.5"/>
  <cols>
    <col min="1" max="1" width="2.625" customWidth="1"/>
    <col min="2" max="47" width="2.875" customWidth="1"/>
  </cols>
  <sheetData>
    <row r="1" spans="1:51" ht="26.25" customHeight="1">
      <c r="A1" s="137" t="s">
        <v>34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6"/>
      <c r="AL1" s="136"/>
      <c r="AM1" s="136"/>
      <c r="AN1" s="136"/>
      <c r="AO1" s="136"/>
      <c r="AP1" s="136"/>
      <c r="AQ1" s="136"/>
      <c r="AR1" s="136"/>
    </row>
    <row r="2" spans="1:51" s="1" customFormat="1" ht="15" customHeight="1">
      <c r="A2" s="65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2" t="s">
        <v>0</v>
      </c>
      <c r="AL2" s="3"/>
      <c r="AM2" s="2" t="s">
        <v>31</v>
      </c>
      <c r="AN2" s="3"/>
      <c r="AO2" s="3"/>
    </row>
    <row r="3" spans="1:51" s="1" customFormat="1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2" t="s">
        <v>36</v>
      </c>
      <c r="AL3" s="3"/>
      <c r="AM3" s="3"/>
      <c r="AN3" s="3"/>
      <c r="AO3" s="3"/>
    </row>
    <row r="4" spans="1:51" s="4" customFormat="1" ht="14.25" thickBot="1"/>
    <row r="5" spans="1:51" s="4" customFormat="1" ht="13.5" customHeight="1">
      <c r="A5" s="5"/>
      <c r="B5" s="66"/>
      <c r="C5" s="67"/>
      <c r="D5" s="67"/>
      <c r="E5" s="67"/>
      <c r="F5" s="67"/>
      <c r="G5" s="68"/>
      <c r="H5" s="72" t="str">
        <f>IF(B9="","",B9)</f>
        <v>葛　生</v>
      </c>
      <c r="I5" s="73"/>
      <c r="J5" s="73"/>
      <c r="K5" s="73"/>
      <c r="L5" s="73"/>
      <c r="M5" s="74"/>
      <c r="N5" s="72" t="str">
        <f>IF(B14="","",B14)</f>
        <v>田沼東</v>
      </c>
      <c r="O5" s="73"/>
      <c r="P5" s="73"/>
      <c r="Q5" s="73"/>
      <c r="R5" s="73"/>
      <c r="S5" s="74"/>
      <c r="T5" s="72" t="str">
        <f>IF(B19="","",B19)</f>
        <v>佐野北</v>
      </c>
      <c r="U5" s="73"/>
      <c r="V5" s="73"/>
      <c r="W5" s="73"/>
      <c r="X5" s="73"/>
      <c r="Y5" s="74"/>
      <c r="Z5" s="72" t="str">
        <f>IF(B24="","",B24)</f>
        <v>佐野南</v>
      </c>
      <c r="AA5" s="73"/>
      <c r="AB5" s="73"/>
      <c r="AC5" s="73"/>
      <c r="AD5" s="73"/>
      <c r="AE5" s="73"/>
      <c r="AF5" s="81" t="s">
        <v>1</v>
      </c>
      <c r="AG5" s="84" t="s">
        <v>2</v>
      </c>
      <c r="AH5" s="84" t="s">
        <v>3</v>
      </c>
      <c r="AI5" s="84" t="s">
        <v>4</v>
      </c>
      <c r="AJ5" s="87" t="s">
        <v>5</v>
      </c>
      <c r="AK5" s="88"/>
      <c r="AL5" s="87" t="s">
        <v>6</v>
      </c>
      <c r="AM5" s="93"/>
      <c r="AN5" s="87" t="s">
        <v>7</v>
      </c>
      <c r="AO5" s="93"/>
      <c r="AP5" s="87" t="s">
        <v>8</v>
      </c>
      <c r="AQ5" s="88"/>
      <c r="AR5" s="98" t="s">
        <v>9</v>
      </c>
    </row>
    <row r="6" spans="1:51" s="4" customFormat="1" ht="13.5" customHeight="1">
      <c r="A6" s="5"/>
      <c r="B6" s="69"/>
      <c r="C6" s="70"/>
      <c r="D6" s="70"/>
      <c r="E6" s="70"/>
      <c r="F6" s="70"/>
      <c r="G6" s="71"/>
      <c r="H6" s="75"/>
      <c r="I6" s="76"/>
      <c r="J6" s="76"/>
      <c r="K6" s="76"/>
      <c r="L6" s="76"/>
      <c r="M6" s="77"/>
      <c r="N6" s="75"/>
      <c r="O6" s="76"/>
      <c r="P6" s="76"/>
      <c r="Q6" s="76"/>
      <c r="R6" s="76"/>
      <c r="S6" s="77"/>
      <c r="T6" s="75"/>
      <c r="U6" s="76"/>
      <c r="V6" s="76"/>
      <c r="W6" s="76"/>
      <c r="X6" s="76"/>
      <c r="Y6" s="77"/>
      <c r="Z6" s="75"/>
      <c r="AA6" s="76"/>
      <c r="AB6" s="76"/>
      <c r="AC6" s="76"/>
      <c r="AD6" s="76"/>
      <c r="AE6" s="76"/>
      <c r="AF6" s="82"/>
      <c r="AG6" s="85"/>
      <c r="AH6" s="85"/>
      <c r="AI6" s="85"/>
      <c r="AJ6" s="89"/>
      <c r="AK6" s="90"/>
      <c r="AL6" s="94"/>
      <c r="AM6" s="95"/>
      <c r="AN6" s="94"/>
      <c r="AO6" s="95"/>
      <c r="AP6" s="89"/>
      <c r="AQ6" s="90"/>
      <c r="AR6" s="99"/>
    </row>
    <row r="7" spans="1:51" s="4" customFormat="1" ht="13.5" customHeight="1">
      <c r="A7" s="5"/>
      <c r="B7" s="69"/>
      <c r="C7" s="70"/>
      <c r="D7" s="70"/>
      <c r="E7" s="70"/>
      <c r="F7" s="70"/>
      <c r="G7" s="71"/>
      <c r="H7" s="75"/>
      <c r="I7" s="76"/>
      <c r="J7" s="76"/>
      <c r="K7" s="76"/>
      <c r="L7" s="76"/>
      <c r="M7" s="77"/>
      <c r="N7" s="75"/>
      <c r="O7" s="76"/>
      <c r="P7" s="76"/>
      <c r="Q7" s="76"/>
      <c r="R7" s="76"/>
      <c r="S7" s="77"/>
      <c r="T7" s="75"/>
      <c r="U7" s="76"/>
      <c r="V7" s="76"/>
      <c r="W7" s="76"/>
      <c r="X7" s="76"/>
      <c r="Y7" s="77"/>
      <c r="Z7" s="75"/>
      <c r="AA7" s="76"/>
      <c r="AB7" s="76"/>
      <c r="AC7" s="76"/>
      <c r="AD7" s="76"/>
      <c r="AE7" s="76"/>
      <c r="AF7" s="82"/>
      <c r="AG7" s="85"/>
      <c r="AH7" s="85"/>
      <c r="AI7" s="85"/>
      <c r="AJ7" s="89"/>
      <c r="AK7" s="90"/>
      <c r="AL7" s="94"/>
      <c r="AM7" s="95"/>
      <c r="AN7" s="94"/>
      <c r="AO7" s="95"/>
      <c r="AP7" s="89"/>
      <c r="AQ7" s="90"/>
      <c r="AR7" s="99"/>
    </row>
    <row r="8" spans="1:51" s="4" customFormat="1" ht="13.5" customHeight="1">
      <c r="B8" s="69"/>
      <c r="C8" s="70"/>
      <c r="D8" s="70"/>
      <c r="E8" s="70"/>
      <c r="F8" s="70"/>
      <c r="G8" s="71"/>
      <c r="H8" s="78"/>
      <c r="I8" s="79"/>
      <c r="J8" s="79"/>
      <c r="K8" s="79"/>
      <c r="L8" s="79"/>
      <c r="M8" s="80"/>
      <c r="N8" s="78"/>
      <c r="O8" s="79"/>
      <c r="P8" s="79"/>
      <c r="Q8" s="79"/>
      <c r="R8" s="79"/>
      <c r="S8" s="80"/>
      <c r="T8" s="78"/>
      <c r="U8" s="79"/>
      <c r="V8" s="79"/>
      <c r="W8" s="79"/>
      <c r="X8" s="79"/>
      <c r="Y8" s="80"/>
      <c r="Z8" s="78"/>
      <c r="AA8" s="79"/>
      <c r="AB8" s="79"/>
      <c r="AC8" s="79"/>
      <c r="AD8" s="79"/>
      <c r="AE8" s="79"/>
      <c r="AF8" s="83"/>
      <c r="AG8" s="86"/>
      <c r="AH8" s="86"/>
      <c r="AI8" s="86"/>
      <c r="AJ8" s="91"/>
      <c r="AK8" s="92"/>
      <c r="AL8" s="96"/>
      <c r="AM8" s="97"/>
      <c r="AN8" s="96"/>
      <c r="AO8" s="97"/>
      <c r="AP8" s="91"/>
      <c r="AQ8" s="92"/>
      <c r="AR8" s="100"/>
    </row>
    <row r="9" spans="1:51" s="4" customFormat="1" ht="13.5" customHeight="1">
      <c r="B9" s="103" t="s">
        <v>33</v>
      </c>
      <c r="C9" s="70"/>
      <c r="D9" s="70"/>
      <c r="E9" s="70"/>
      <c r="F9" s="70"/>
      <c r="G9" s="71"/>
      <c r="H9" s="104"/>
      <c r="I9" s="114"/>
      <c r="J9" s="114"/>
      <c r="K9" s="114"/>
      <c r="L9" s="114"/>
      <c r="M9" s="115"/>
      <c r="O9" s="5"/>
      <c r="P9" s="5"/>
      <c r="Q9" s="5"/>
      <c r="R9" s="5"/>
      <c r="S9" s="5"/>
      <c r="T9" s="6"/>
      <c r="U9" s="5"/>
      <c r="V9" s="5"/>
      <c r="W9" s="5"/>
      <c r="X9" s="5"/>
      <c r="Y9" s="5"/>
      <c r="Z9" s="7"/>
      <c r="AA9" s="5"/>
      <c r="AB9" s="5"/>
      <c r="AC9" s="5"/>
      <c r="AD9" s="5"/>
      <c r="AE9" s="8"/>
      <c r="AF9" s="9"/>
      <c r="AG9" s="10"/>
      <c r="AH9" s="10"/>
      <c r="AI9" s="10"/>
      <c r="AJ9" s="101" t="str">
        <f>IF(ISERROR(AH11/AI11),"",AH11/AI11)</f>
        <v/>
      </c>
      <c r="AK9" s="102"/>
      <c r="AL9" s="113" t="str">
        <f>IF(P10="","",SUM(P10:P12)+SUM(V10:V12)+SUM(AB10:AB12))</f>
        <v/>
      </c>
      <c r="AM9" s="102"/>
      <c r="AN9" s="113" t="str">
        <f>IF(R10="","",SUM(R10:R12)+SUM(X10:X12)+SUM(AD10:AD12))</f>
        <v/>
      </c>
      <c r="AO9" s="102"/>
      <c r="AP9" s="101" t="str">
        <f>IF(ISERROR(AL9/AN9),"",AL9/AN9)</f>
        <v/>
      </c>
      <c r="AQ9" s="102"/>
      <c r="AR9" s="11"/>
      <c r="AY9" s="12"/>
    </row>
    <row r="10" spans="1:51" s="4" customFormat="1" ht="13.5" customHeight="1">
      <c r="B10" s="69"/>
      <c r="C10" s="70"/>
      <c r="D10" s="70"/>
      <c r="E10" s="70"/>
      <c r="F10" s="70"/>
      <c r="G10" s="71"/>
      <c r="H10" s="116"/>
      <c r="I10" s="117"/>
      <c r="J10" s="117"/>
      <c r="K10" s="117"/>
      <c r="L10" s="117"/>
      <c r="M10" s="118"/>
      <c r="N10" s="6"/>
      <c r="O10" s="5"/>
      <c r="P10" s="5"/>
      <c r="Q10" s="13" t="s">
        <v>10</v>
      </c>
      <c r="R10" s="5"/>
      <c r="S10" s="5"/>
      <c r="T10" s="6"/>
      <c r="U10" s="5"/>
      <c r="V10" s="5"/>
      <c r="W10" s="13" t="s">
        <v>10</v>
      </c>
      <c r="X10" s="5"/>
      <c r="Y10" s="5"/>
      <c r="Z10" s="6"/>
      <c r="AA10" s="5"/>
      <c r="AB10" s="5"/>
      <c r="AC10" s="13" t="s">
        <v>10</v>
      </c>
      <c r="AD10" s="5"/>
      <c r="AE10" s="5"/>
      <c r="AF10" s="14"/>
      <c r="AG10" s="10"/>
      <c r="AH10" s="10"/>
      <c r="AI10" s="10"/>
      <c r="AJ10" s="94"/>
      <c r="AK10" s="95"/>
      <c r="AL10" s="94"/>
      <c r="AM10" s="95"/>
      <c r="AN10" s="94"/>
      <c r="AO10" s="95"/>
      <c r="AP10" s="94"/>
      <c r="AQ10" s="95"/>
      <c r="AR10" s="11"/>
      <c r="AY10" s="12"/>
    </row>
    <row r="11" spans="1:51" s="4" customFormat="1" ht="13.5" customHeight="1">
      <c r="B11" s="69"/>
      <c r="C11" s="70"/>
      <c r="D11" s="70"/>
      <c r="E11" s="70"/>
      <c r="F11" s="70"/>
      <c r="G11" s="71"/>
      <c r="H11" s="116"/>
      <c r="I11" s="117"/>
      <c r="J11" s="117"/>
      <c r="K11" s="117"/>
      <c r="L11" s="117"/>
      <c r="M11" s="118"/>
      <c r="N11" s="15" t="str">
        <f>IF(O11="","",IF(O11=2,"○",IF(O11=1,"●",IF(O11=0,"●",""))))</f>
        <v/>
      </c>
      <c r="O11" s="16" t="str">
        <f>IF(P10="","",IF(P10&gt;R10,1,0)+IF(P11&gt;R11,1,0)+IF(P12&gt;R12,1,0))</f>
        <v/>
      </c>
      <c r="P11" s="5"/>
      <c r="Q11" s="13" t="s">
        <v>10</v>
      </c>
      <c r="R11" s="5"/>
      <c r="S11" s="16" t="str">
        <f>IF(R10="","",IF(R10&gt;P10,1,0)+IF(R11&gt;P11,1,0)+IF(R12&gt;P12,1,0))</f>
        <v/>
      </c>
      <c r="T11" s="15" t="str">
        <f>IF(U11="","",IF(U11=2,"○",IF(U11=1,"●",IF(U11=0,"●",""))))</f>
        <v/>
      </c>
      <c r="U11" s="16" t="str">
        <f>IF(V10="","",IF(V10&gt;X10,1,0)+IF(V11&gt;X11,1,0)+IF(V12&gt;X12,1,0))</f>
        <v/>
      </c>
      <c r="V11" s="5"/>
      <c r="W11" s="13" t="s">
        <v>10</v>
      </c>
      <c r="X11" s="5"/>
      <c r="Y11" s="16" t="str">
        <f>IF(X10="","",IF(X10&gt;V10,1,0)+IF(X11&gt;V11,1,0)+IF(X12&gt;V12,1,0))</f>
        <v/>
      </c>
      <c r="Z11" s="15" t="str">
        <f>IF(AA11="","",IF(AA11=2,"○",IF(AA11=1,"●",IF(AA11=0,"●",""))))</f>
        <v/>
      </c>
      <c r="AA11" s="16" t="str">
        <f>IF(AB10="","",IF(AB10&gt;AD10,1,0)+IF(AB11&gt;AD11,1,0)+IF(AB12&gt;AD12,1,0))</f>
        <v/>
      </c>
      <c r="AB11" s="5"/>
      <c r="AC11" s="13" t="s">
        <v>10</v>
      </c>
      <c r="AD11" s="5"/>
      <c r="AE11" s="16" t="str">
        <f>IF(AD10="","",IF(AD10&gt;AB10,1,0)+IF(AD11&gt;AB11,1,0)+IF(AD12&gt;AB12,1,0))</f>
        <v/>
      </c>
      <c r="AF11" s="17" t="str">
        <f>IF(O11="","",EXACT(N11,"○")+EXACT(T11,"○")+EXACT(Z11,"○"))</f>
        <v/>
      </c>
      <c r="AG11" s="18" t="str">
        <f>IF(S11="","",EXACT(N11,"●")+EXACT(T11,"●")+EXACT(Z11,"●"))</f>
        <v/>
      </c>
      <c r="AH11" s="18" t="str">
        <f>IF(ISERROR(IF(O11="","",O11+U11+AA11)),"",(IF(O11="","",O11+U11+AA11)))</f>
        <v/>
      </c>
      <c r="AI11" s="18" t="str">
        <f>IF(ISERROR(IF(S11="","",S11+Y11+AE11)),"",(IF(S11="","",S11+Y11+AE11)))</f>
        <v/>
      </c>
      <c r="AJ11" s="94"/>
      <c r="AK11" s="95"/>
      <c r="AL11" s="94"/>
      <c r="AM11" s="95"/>
      <c r="AN11" s="94"/>
      <c r="AO11" s="95"/>
      <c r="AP11" s="94"/>
      <c r="AQ11" s="95"/>
      <c r="AR11" s="19" t="str">
        <f>IF(ISERROR(RANK(AU11,$AU$11:$AU$26)),"",(RANK(AU11,$AU$11:$AU$26)))</f>
        <v/>
      </c>
      <c r="AT11" s="4" t="e">
        <f>IF(OR(AF11=AF16,AF11=AF21,AF11=AF26,),CHOOSE(RANK(AF11,AF11:AF26)+1,0,400,300,200,100)+AF11+AJ9,CHOOSE(RANK(AF11,AF11:AF26)+1,0,400,300,200,100))</f>
        <v>#VALUE!</v>
      </c>
      <c r="AU11" s="4" t="e">
        <f>IF(OR(AT11=AT11,AT11=AT16,AT11=AT21,AT11=AT26,),CHOOSE(RANK(AT11,AT11:AT26)+1,0,400,300,200,100)+AP9,CHOOSE(RANK(AT11,AT11:AT26)+1,0,,400,300,200,100))</f>
        <v>#VALUE!</v>
      </c>
      <c r="AY11" s="12"/>
    </row>
    <row r="12" spans="1:51" s="4" customFormat="1" ht="13.5" customHeight="1">
      <c r="B12" s="69"/>
      <c r="C12" s="70"/>
      <c r="D12" s="70"/>
      <c r="E12" s="70"/>
      <c r="F12" s="70"/>
      <c r="G12" s="71"/>
      <c r="H12" s="116"/>
      <c r="I12" s="117"/>
      <c r="J12" s="117"/>
      <c r="K12" s="117"/>
      <c r="L12" s="117"/>
      <c r="M12" s="118"/>
      <c r="N12" s="6"/>
      <c r="O12" s="13"/>
      <c r="P12" s="5"/>
      <c r="Q12" s="13" t="s">
        <v>10</v>
      </c>
      <c r="R12" s="5"/>
      <c r="S12" s="5"/>
      <c r="T12" s="6"/>
      <c r="U12" s="20"/>
      <c r="V12" s="5"/>
      <c r="W12" s="13" t="s">
        <v>10</v>
      </c>
      <c r="X12" s="5"/>
      <c r="Y12" s="13"/>
      <c r="Z12" s="6"/>
      <c r="AA12" s="20"/>
      <c r="AB12" s="5"/>
      <c r="AC12" s="13" t="s">
        <v>10</v>
      </c>
      <c r="AD12" s="5"/>
      <c r="AE12" s="13"/>
      <c r="AF12" s="14"/>
      <c r="AG12" s="10"/>
      <c r="AH12" s="10"/>
      <c r="AI12" s="10"/>
      <c r="AJ12" s="94"/>
      <c r="AK12" s="95"/>
      <c r="AL12" s="94"/>
      <c r="AM12" s="95"/>
      <c r="AN12" s="94"/>
      <c r="AO12" s="95"/>
      <c r="AP12" s="94"/>
      <c r="AQ12" s="95"/>
      <c r="AR12" s="11"/>
      <c r="AY12" s="12" t="str">
        <f>IF(ISERROR(IF(AR14=1,G15,IF(AR19=1,G20,IF(AR24=1,G25,"")))),"",(IF(AR14=1,G15,IF(AR19=1,G20,IF(AR24=1,G25,"")))))</f>
        <v/>
      </c>
    </row>
    <row r="13" spans="1:51" s="4" customFormat="1" ht="13.5" customHeight="1">
      <c r="B13" s="69"/>
      <c r="C13" s="70"/>
      <c r="D13" s="70"/>
      <c r="E13" s="70"/>
      <c r="F13" s="70"/>
      <c r="G13" s="71"/>
      <c r="H13" s="119"/>
      <c r="I13" s="120"/>
      <c r="J13" s="120"/>
      <c r="K13" s="120"/>
      <c r="L13" s="120"/>
      <c r="M13" s="121"/>
      <c r="N13" s="21"/>
      <c r="O13" s="22"/>
      <c r="P13" s="23"/>
      <c r="Q13" s="23"/>
      <c r="R13" s="23"/>
      <c r="S13" s="23"/>
      <c r="T13" s="21"/>
      <c r="U13" s="24"/>
      <c r="V13" s="23"/>
      <c r="W13" s="22"/>
      <c r="X13" s="23"/>
      <c r="Y13" s="22"/>
      <c r="Z13" s="21"/>
      <c r="AA13" s="24"/>
      <c r="AB13" s="23"/>
      <c r="AC13" s="22"/>
      <c r="AD13" s="23"/>
      <c r="AE13" s="22"/>
      <c r="AF13" s="25"/>
      <c r="AG13" s="26"/>
      <c r="AH13" s="26"/>
      <c r="AI13" s="26"/>
      <c r="AJ13" s="96"/>
      <c r="AK13" s="97"/>
      <c r="AL13" s="96"/>
      <c r="AM13" s="97"/>
      <c r="AN13" s="96"/>
      <c r="AO13" s="97"/>
      <c r="AP13" s="96"/>
      <c r="AQ13" s="97"/>
      <c r="AR13" s="27"/>
      <c r="AY13" s="12" t="str">
        <f>IF(ISERROR(IF(AR15=1,B14,IF(AR20=1,B19,IF(AR25=1,B24,"")))),"",(IF(AR15=1,B14,IF(AR20=1,B19,IF(AR25=1,B24,"")))))</f>
        <v/>
      </c>
    </row>
    <row r="14" spans="1:51" s="4" customFormat="1" ht="13.5" customHeight="1">
      <c r="B14" s="103" t="s">
        <v>11</v>
      </c>
      <c r="C14" s="70"/>
      <c r="D14" s="70"/>
      <c r="E14" s="70"/>
      <c r="F14" s="70"/>
      <c r="G14" s="71"/>
      <c r="I14" s="5"/>
      <c r="J14" s="5"/>
      <c r="K14" s="5"/>
      <c r="L14" s="5"/>
      <c r="M14" s="5"/>
      <c r="N14" s="104"/>
      <c r="O14" s="105"/>
      <c r="P14" s="105"/>
      <c r="Q14" s="105"/>
      <c r="R14" s="105"/>
      <c r="S14" s="106"/>
      <c r="U14" s="20"/>
      <c r="V14" s="5"/>
      <c r="W14" s="13"/>
      <c r="X14" s="5"/>
      <c r="Y14" s="13"/>
      <c r="Z14" s="7"/>
      <c r="AA14" s="20"/>
      <c r="AB14" s="5"/>
      <c r="AC14" s="13"/>
      <c r="AD14" s="5"/>
      <c r="AE14" s="13"/>
      <c r="AF14" s="14"/>
      <c r="AG14" s="10"/>
      <c r="AH14" s="10"/>
      <c r="AI14" s="10"/>
      <c r="AJ14" s="101" t="str">
        <f>IF(ISERROR(AH16/AI16),"",AH16/AI16)</f>
        <v/>
      </c>
      <c r="AK14" s="102"/>
      <c r="AL14" s="113" t="str">
        <f>IF(J15="","",SUM(J15:J17)+SUM(V15:V17)+SUM(AB15:AB17))</f>
        <v/>
      </c>
      <c r="AM14" s="102"/>
      <c r="AN14" s="113" t="str">
        <f>IF(L15="","",SUM(L15:L17)+SUM(X15:X17)+SUM(AD15:AD17))</f>
        <v/>
      </c>
      <c r="AO14" s="102"/>
      <c r="AP14" s="101" t="str">
        <f>IF(ISERROR(AL14/AN14),"",AL14/AN14)</f>
        <v/>
      </c>
      <c r="AQ14" s="102"/>
      <c r="AR14" s="11"/>
    </row>
    <row r="15" spans="1:51" s="4" customFormat="1" ht="13.5" customHeight="1">
      <c r="B15" s="69"/>
      <c r="C15" s="70"/>
      <c r="D15" s="70"/>
      <c r="E15" s="70"/>
      <c r="F15" s="70"/>
      <c r="G15" s="71"/>
      <c r="H15" s="5"/>
      <c r="I15" s="5"/>
      <c r="J15" s="5" t="str">
        <f>IF(R10="","",R10)</f>
        <v/>
      </c>
      <c r="K15" s="13" t="s">
        <v>10</v>
      </c>
      <c r="L15" s="5" t="str">
        <f>IF(P10="","",P10)</f>
        <v/>
      </c>
      <c r="M15" s="13"/>
      <c r="N15" s="107"/>
      <c r="O15" s="108"/>
      <c r="P15" s="108"/>
      <c r="Q15" s="108"/>
      <c r="R15" s="108"/>
      <c r="S15" s="109"/>
      <c r="T15" s="6"/>
      <c r="U15" s="20"/>
      <c r="V15" s="28"/>
      <c r="W15" s="13" t="s">
        <v>10</v>
      </c>
      <c r="X15" s="28"/>
      <c r="Y15" s="13"/>
      <c r="Z15" s="6"/>
      <c r="AA15" s="20"/>
      <c r="AB15" s="28"/>
      <c r="AC15" s="13" t="s">
        <v>10</v>
      </c>
      <c r="AD15" s="28"/>
      <c r="AE15" s="13"/>
      <c r="AF15" s="14"/>
      <c r="AG15" s="10"/>
      <c r="AH15" s="10"/>
      <c r="AI15" s="10"/>
      <c r="AJ15" s="94"/>
      <c r="AK15" s="95"/>
      <c r="AL15" s="94"/>
      <c r="AM15" s="95"/>
      <c r="AN15" s="94"/>
      <c r="AO15" s="95"/>
      <c r="AP15" s="94"/>
      <c r="AQ15" s="95"/>
      <c r="AR15" s="11"/>
    </row>
    <row r="16" spans="1:51" s="4" customFormat="1" ht="13.5" customHeight="1">
      <c r="B16" s="69"/>
      <c r="C16" s="70"/>
      <c r="D16" s="70"/>
      <c r="E16" s="70"/>
      <c r="F16" s="70"/>
      <c r="G16" s="71"/>
      <c r="H16" s="29" t="str">
        <f>IF(I16="","",IF(I16=2,"○",IF(I16=1,"●",IF(I16=0,"●",""))))</f>
        <v/>
      </c>
      <c r="I16" s="13" t="str">
        <f>S11</f>
        <v/>
      </c>
      <c r="J16" s="5" t="str">
        <f>IF(R11="","",R11)</f>
        <v/>
      </c>
      <c r="K16" s="13" t="s">
        <v>10</v>
      </c>
      <c r="L16" s="5" t="str">
        <f>IF(P11="","",P11)</f>
        <v/>
      </c>
      <c r="M16" s="13" t="str">
        <f>O11</f>
        <v/>
      </c>
      <c r="N16" s="107"/>
      <c r="O16" s="108"/>
      <c r="P16" s="108"/>
      <c r="Q16" s="108"/>
      <c r="R16" s="108"/>
      <c r="S16" s="109"/>
      <c r="T16" s="15" t="str">
        <f>IF(U16="","",IF(U16=2,"○",IF(U16=1,"●",IF(U16=0,"●",""))))</f>
        <v/>
      </c>
      <c r="U16" s="16" t="str">
        <f>IF(V15="","",IF(V15&gt;X15,1,0)+IF(V16&gt;X16,1,0)+IF(V17&gt;X17,1,0))</f>
        <v/>
      </c>
      <c r="V16" s="28"/>
      <c r="W16" s="13" t="s">
        <v>10</v>
      </c>
      <c r="X16" s="28"/>
      <c r="Y16" s="16" t="str">
        <f>IF(X15="","",IF(X15&gt;V15,1,0)+IF(X16&gt;V16,1,0)+IF(X17&gt;V17,1,0))</f>
        <v/>
      </c>
      <c r="Z16" s="15" t="str">
        <f>IF(AA16="","",IF(AA16=2,"○",IF(AA16=1,"●",IF(AA16=0,"●",""))))</f>
        <v/>
      </c>
      <c r="AA16" s="16" t="str">
        <f>IF($AB15="","",IF($AB15&gt;$AD15,1,0)+IF($AB16&gt;$AD16,1,0)+IF($AB17&gt;$AD17,1,0))</f>
        <v/>
      </c>
      <c r="AB16" s="28"/>
      <c r="AC16" s="13" t="s">
        <v>10</v>
      </c>
      <c r="AD16" s="28"/>
      <c r="AE16" s="16" t="str">
        <f>IF(AD15="","",IF(AD15&gt;AB15,1,0)+IF(AD16&gt;AB16,1,0)+IF(AD17&gt;AB17,1,0))</f>
        <v/>
      </c>
      <c r="AF16" s="17" t="str">
        <f>IF(I16="","",EXACT(H16,"○")+EXACT(T16,"○")+EXACT(Z16,"○"))</f>
        <v/>
      </c>
      <c r="AG16" s="30" t="str">
        <f>IF(I16="","",EXACT(H16,"●")+EXACT(T16,"●")+EXACT(Z16,"●"))</f>
        <v/>
      </c>
      <c r="AH16" s="18" t="str">
        <f>IF(ISERROR(IF(I16="","",I16+U16+AA16)),"",(IF(I16="","",I16+U16+AA16)))</f>
        <v/>
      </c>
      <c r="AI16" s="18" t="str">
        <f>IF(ISERROR(IF(M16="","",M16+Y16+AE16)),"",(IF(M16="","",M16+Y16+AE16)))</f>
        <v/>
      </c>
      <c r="AJ16" s="94"/>
      <c r="AK16" s="95"/>
      <c r="AL16" s="94"/>
      <c r="AM16" s="95"/>
      <c r="AN16" s="94"/>
      <c r="AO16" s="95"/>
      <c r="AP16" s="94"/>
      <c r="AQ16" s="95"/>
      <c r="AR16" s="19" t="str">
        <f>IF(ISERROR(RANK(AU16,$AU$11:$AU$26)),"",(RANK(AU16,$AU$11:$AU$26)))</f>
        <v/>
      </c>
      <c r="AT16" s="4" t="e">
        <f>IF(OR(AF16=AF21,AF16=AF11,AF16=AF26,),CHOOSE(RANK(AF16,AF11:AF26)+1,0,400,300,200,100)+AF16+AJ14,CHOOSE(RANK(AF16,AF11:AF26)+1,0,400,300,200,100))</f>
        <v>#VALUE!</v>
      </c>
      <c r="AU16" s="4" t="e">
        <f>IF(OR(AT16=AT11,AT16=AT16,AT16=AT21,AT16=AT26),CHOOSE(RANK(AT16,AT11:AT26)+1,0,400,300,200,100)+AP14,CHOOSE(RANK(AT16,AT11:AT26)+1,0,400,300,200,100))</f>
        <v>#VALUE!</v>
      </c>
    </row>
    <row r="17" spans="2:47" s="4" customFormat="1" ht="13.5" customHeight="1">
      <c r="B17" s="69"/>
      <c r="C17" s="70"/>
      <c r="D17" s="70"/>
      <c r="E17" s="70"/>
      <c r="F17" s="70"/>
      <c r="G17" s="71"/>
      <c r="H17" s="5"/>
      <c r="I17" s="13"/>
      <c r="J17" s="5" t="str">
        <f>IF(R12="","",R12)</f>
        <v/>
      </c>
      <c r="K17" s="13" t="s">
        <v>10</v>
      </c>
      <c r="L17" s="5" t="str">
        <f>IF(P12="","",P12)</f>
        <v/>
      </c>
      <c r="M17" s="13"/>
      <c r="N17" s="107"/>
      <c r="O17" s="108"/>
      <c r="P17" s="108"/>
      <c r="Q17" s="108"/>
      <c r="R17" s="108"/>
      <c r="S17" s="109"/>
      <c r="T17" s="6"/>
      <c r="U17" s="20"/>
      <c r="V17" s="28"/>
      <c r="W17" s="13" t="s">
        <v>10</v>
      </c>
      <c r="X17" s="28"/>
      <c r="Y17" s="13"/>
      <c r="Z17" s="6"/>
      <c r="AA17" s="20"/>
      <c r="AB17" s="28"/>
      <c r="AC17" s="13" t="s">
        <v>10</v>
      </c>
      <c r="AD17" s="28"/>
      <c r="AE17" s="13"/>
      <c r="AF17" s="14"/>
      <c r="AG17" s="10"/>
      <c r="AH17" s="10"/>
      <c r="AI17" s="10"/>
      <c r="AJ17" s="94"/>
      <c r="AK17" s="95"/>
      <c r="AL17" s="94"/>
      <c r="AM17" s="95"/>
      <c r="AN17" s="94"/>
      <c r="AO17" s="95"/>
      <c r="AP17" s="94"/>
      <c r="AQ17" s="95"/>
      <c r="AR17" s="11"/>
    </row>
    <row r="18" spans="2:47" s="4" customFormat="1" ht="13.5" customHeight="1">
      <c r="B18" s="69"/>
      <c r="C18" s="70"/>
      <c r="D18" s="70"/>
      <c r="E18" s="70"/>
      <c r="F18" s="70"/>
      <c r="G18" s="71"/>
      <c r="H18" s="23"/>
      <c r="I18" s="22"/>
      <c r="J18" s="23"/>
      <c r="K18" s="23"/>
      <c r="L18" s="23"/>
      <c r="M18" s="22"/>
      <c r="N18" s="110"/>
      <c r="O18" s="111"/>
      <c r="P18" s="111"/>
      <c r="Q18" s="111"/>
      <c r="R18" s="111"/>
      <c r="S18" s="112"/>
      <c r="T18" s="21"/>
      <c r="U18" s="23"/>
      <c r="V18" s="23"/>
      <c r="W18" s="23"/>
      <c r="X18" s="23"/>
      <c r="Y18" s="23"/>
      <c r="Z18" s="21"/>
      <c r="AA18" s="23"/>
      <c r="AB18" s="23"/>
      <c r="AC18" s="23"/>
      <c r="AD18" s="23"/>
      <c r="AE18" s="23"/>
      <c r="AF18" s="25"/>
      <c r="AG18" s="26"/>
      <c r="AH18" s="26"/>
      <c r="AI18" s="26"/>
      <c r="AJ18" s="96"/>
      <c r="AK18" s="97"/>
      <c r="AL18" s="96"/>
      <c r="AM18" s="97"/>
      <c r="AN18" s="96"/>
      <c r="AO18" s="97"/>
      <c r="AP18" s="96"/>
      <c r="AQ18" s="97"/>
      <c r="AR18" s="27"/>
    </row>
    <row r="19" spans="2:47" s="4" customFormat="1" ht="13.5" customHeight="1">
      <c r="B19" s="103" t="s">
        <v>12</v>
      </c>
      <c r="C19" s="70"/>
      <c r="D19" s="70"/>
      <c r="E19" s="70"/>
      <c r="F19" s="70"/>
      <c r="G19" s="71"/>
      <c r="H19" s="7"/>
      <c r="I19" s="31"/>
      <c r="J19" s="8"/>
      <c r="K19" s="8"/>
      <c r="L19" s="8"/>
      <c r="M19" s="62"/>
      <c r="O19" s="13"/>
      <c r="P19" s="5"/>
      <c r="Q19" s="5"/>
      <c r="R19" s="5"/>
      <c r="S19" s="13"/>
      <c r="T19" s="104"/>
      <c r="U19" s="105"/>
      <c r="V19" s="105"/>
      <c r="W19" s="105"/>
      <c r="X19" s="105"/>
      <c r="Y19" s="106"/>
      <c r="AA19" s="20"/>
      <c r="AB19" s="5"/>
      <c r="AC19" s="13"/>
      <c r="AD19" s="5"/>
      <c r="AE19" s="13"/>
      <c r="AF19" s="14"/>
      <c r="AG19" s="10"/>
      <c r="AH19" s="10"/>
      <c r="AI19" s="10"/>
      <c r="AJ19" s="101" t="str">
        <f>IF(ISERROR(AH21/AI21),"",AH21/AI21)</f>
        <v/>
      </c>
      <c r="AK19" s="102"/>
      <c r="AL19" s="113" t="str">
        <f>IF(J20="","",SUM(J20:J22)+SUM(P20:P22)+SUM(AB20:AB22))</f>
        <v/>
      </c>
      <c r="AM19" s="102"/>
      <c r="AN19" s="113" t="str">
        <f>IF(L20="","",SUM(L20:L22)+SUM(R20:R22)+SUM(AD20:AD22))</f>
        <v/>
      </c>
      <c r="AO19" s="102"/>
      <c r="AP19" s="101" t="str">
        <f>IF(ISERROR(AL19/AN19),"",AL19/AN19)</f>
        <v/>
      </c>
      <c r="AQ19" s="102"/>
      <c r="AR19" s="11"/>
    </row>
    <row r="20" spans="2:47" s="4" customFormat="1" ht="13.5" customHeight="1">
      <c r="B20" s="69"/>
      <c r="C20" s="70"/>
      <c r="D20" s="70"/>
      <c r="E20" s="70"/>
      <c r="F20" s="70"/>
      <c r="G20" s="71"/>
      <c r="H20" s="6"/>
      <c r="I20" s="13"/>
      <c r="J20" s="5" t="str">
        <f>IF(X10="","",X10)</f>
        <v/>
      </c>
      <c r="K20" s="13" t="s">
        <v>10</v>
      </c>
      <c r="L20" s="5" t="str">
        <f>IF(V10="","",V10)</f>
        <v/>
      </c>
      <c r="M20" s="63"/>
      <c r="N20" s="5"/>
      <c r="O20" s="13"/>
      <c r="P20" s="5" t="str">
        <f>IF(X15="","",X15)</f>
        <v/>
      </c>
      <c r="Q20" s="13" t="s">
        <v>10</v>
      </c>
      <c r="R20" s="5" t="str">
        <f>IF(V15="","",V15)</f>
        <v/>
      </c>
      <c r="S20" s="13"/>
      <c r="T20" s="107"/>
      <c r="U20" s="108"/>
      <c r="V20" s="108"/>
      <c r="W20" s="108"/>
      <c r="X20" s="108"/>
      <c r="Y20" s="109"/>
      <c r="Z20" s="6"/>
      <c r="AA20" s="20"/>
      <c r="AB20" s="28"/>
      <c r="AC20" s="13" t="s">
        <v>10</v>
      </c>
      <c r="AD20" s="28"/>
      <c r="AE20" s="13"/>
      <c r="AF20" s="14"/>
      <c r="AG20" s="10"/>
      <c r="AH20" s="10"/>
      <c r="AI20" s="10"/>
      <c r="AJ20" s="94"/>
      <c r="AK20" s="95"/>
      <c r="AL20" s="94"/>
      <c r="AM20" s="95"/>
      <c r="AN20" s="94"/>
      <c r="AO20" s="95"/>
      <c r="AP20" s="94"/>
      <c r="AQ20" s="95"/>
      <c r="AR20" s="11"/>
    </row>
    <row r="21" spans="2:47" s="4" customFormat="1" ht="13.5" customHeight="1">
      <c r="B21" s="69"/>
      <c r="C21" s="70"/>
      <c r="D21" s="70"/>
      <c r="E21" s="70"/>
      <c r="F21" s="70"/>
      <c r="G21" s="71"/>
      <c r="H21" s="15" t="str">
        <f>IF(I21="","",IF(I21=2,"○",IF(I21=1,"●",IF(I21=0,"●",""))))</f>
        <v/>
      </c>
      <c r="I21" s="13" t="str">
        <f>Y11</f>
        <v/>
      </c>
      <c r="J21" s="5" t="str">
        <f>IF(X11="","",X11)</f>
        <v/>
      </c>
      <c r="K21" s="13" t="s">
        <v>10</v>
      </c>
      <c r="L21" s="5" t="str">
        <f>IF(V11="","",V11)</f>
        <v/>
      </c>
      <c r="M21" s="63" t="str">
        <f>U11</f>
        <v/>
      </c>
      <c r="N21" s="29" t="str">
        <f>IF(O21="","",IF(O21=2,"○",IF(O21=1,"●",IF(O21=0,"●",""))))</f>
        <v/>
      </c>
      <c r="O21" s="13" t="str">
        <f>Y16</f>
        <v/>
      </c>
      <c r="P21" s="5" t="str">
        <f>IF(X16="","",X16)</f>
        <v/>
      </c>
      <c r="Q21" s="13" t="s">
        <v>10</v>
      </c>
      <c r="R21" s="5" t="str">
        <f>IF(V16="","",V16)</f>
        <v/>
      </c>
      <c r="S21" s="13" t="str">
        <f>U16</f>
        <v/>
      </c>
      <c r="T21" s="107"/>
      <c r="U21" s="108"/>
      <c r="V21" s="108"/>
      <c r="W21" s="108"/>
      <c r="X21" s="108"/>
      <c r="Y21" s="109"/>
      <c r="Z21" s="15" t="str">
        <f>IF(AA21="","",IF(AA21=2,"○",IF(AA21=1,"●",IF(AA21=0,"●",""))))</f>
        <v/>
      </c>
      <c r="AA21" s="16" t="str">
        <f>IF($AB20="","",IF($AB20&gt;$AD20,1,0)+IF($AB21&gt;$AD21,1,0)+IF($AB22&gt;$AD22,1,0))</f>
        <v/>
      </c>
      <c r="AB21" s="28"/>
      <c r="AC21" s="13" t="s">
        <v>10</v>
      </c>
      <c r="AD21" s="28"/>
      <c r="AE21" s="16" t="str">
        <f>IF($AD20="","",IF($AD20&gt;$AB20,1,0)+IF($AD21&gt;$AB21,1,0)+IF($AD22&gt;$AB22,1,0))</f>
        <v/>
      </c>
      <c r="AF21" s="17" t="str">
        <f>IF(I21="","",EXACT(H21,"○")+EXACT(N21,"○")+EXACT(Z21,"○"))</f>
        <v/>
      </c>
      <c r="AG21" s="30" t="str">
        <f>IF(M21="","",EXACT(H21,"●")+EXACT(N21,"●")+EXACT(Z21,"●"))</f>
        <v/>
      </c>
      <c r="AH21" s="18" t="str">
        <f>IF(ISERROR(IF(I21="","",+I21+O21+AA21)),"",(IF(I21="","",+I21+O21+AA21)))</f>
        <v/>
      </c>
      <c r="AI21" s="18" t="str">
        <f>IF(ISERROR(IF(M21="","",M21+S21+AE21)),"",(IF(M21="","",M21+S21+AE21)))</f>
        <v/>
      </c>
      <c r="AJ21" s="94"/>
      <c r="AK21" s="95"/>
      <c r="AL21" s="94"/>
      <c r="AM21" s="95"/>
      <c r="AN21" s="94"/>
      <c r="AO21" s="95"/>
      <c r="AP21" s="94"/>
      <c r="AQ21" s="95"/>
      <c r="AR21" s="19" t="str">
        <f>IF(ISERROR(RANK(AU21,$AU$11:$AU$26)),"",(RANK(AU21,$AU$11:$AU$26)))</f>
        <v/>
      </c>
      <c r="AT21" s="4" t="e">
        <f>IF(OR(AF21=AF11,AF21=AF16,AF21=AF26),CHOOSE(RANK(AF21,AF11:AF26)+1,0,400,300,200,100)+AF21+AJ19,CHOOSE(RANK(AF21,AF11:AF26)+1,0,400,300,200,100))</f>
        <v>#VALUE!</v>
      </c>
      <c r="AU21" s="4" t="e">
        <f>IF(OR(AT21=AT11,AT21=AT16,AT21=AT21,AT21=AT26),CHOOSE(RANK(AT21,AT11:AT26)+1,0,400,300,200,100)+AP19,CHOOSE(RANK(AT21,AT11:AT26)+1,0,400,300,200,100))</f>
        <v>#VALUE!</v>
      </c>
    </row>
    <row r="22" spans="2:47" s="4" customFormat="1" ht="13.5" customHeight="1">
      <c r="B22" s="69"/>
      <c r="C22" s="70"/>
      <c r="D22" s="70"/>
      <c r="E22" s="70"/>
      <c r="F22" s="70"/>
      <c r="G22" s="71"/>
      <c r="H22" s="6"/>
      <c r="I22" s="13"/>
      <c r="J22" s="5" t="str">
        <f>IF(X12="","",X12)</f>
        <v/>
      </c>
      <c r="K22" s="13" t="s">
        <v>10</v>
      </c>
      <c r="L22" s="5" t="str">
        <f>IF(V12="","",V12)</f>
        <v/>
      </c>
      <c r="M22" s="63"/>
      <c r="N22" s="5"/>
      <c r="O22" s="13"/>
      <c r="P22" s="5" t="str">
        <f>IF(X17="","",X17)</f>
        <v/>
      </c>
      <c r="Q22" s="13" t="s">
        <v>10</v>
      </c>
      <c r="R22" s="5" t="str">
        <f>IF(V17="","",V17)</f>
        <v/>
      </c>
      <c r="S22" s="13"/>
      <c r="T22" s="107"/>
      <c r="U22" s="108"/>
      <c r="V22" s="108"/>
      <c r="W22" s="108"/>
      <c r="X22" s="108"/>
      <c r="Y22" s="109"/>
      <c r="Z22" s="6"/>
      <c r="AA22" s="20"/>
      <c r="AB22" s="28"/>
      <c r="AC22" s="13" t="s">
        <v>10</v>
      </c>
      <c r="AD22" s="28"/>
      <c r="AE22" s="13"/>
      <c r="AF22" s="14"/>
      <c r="AG22" s="10"/>
      <c r="AH22" s="10"/>
      <c r="AI22" s="10"/>
      <c r="AJ22" s="94"/>
      <c r="AK22" s="95"/>
      <c r="AL22" s="94"/>
      <c r="AM22" s="95"/>
      <c r="AN22" s="94"/>
      <c r="AO22" s="95"/>
      <c r="AP22" s="94"/>
      <c r="AQ22" s="95"/>
      <c r="AR22" s="11"/>
    </row>
    <row r="23" spans="2:47" s="4" customFormat="1" ht="13.5" customHeight="1">
      <c r="B23" s="69"/>
      <c r="C23" s="70"/>
      <c r="D23" s="70"/>
      <c r="E23" s="70"/>
      <c r="F23" s="70"/>
      <c r="G23" s="71"/>
      <c r="H23" s="21"/>
      <c r="I23" s="22"/>
      <c r="J23" s="23"/>
      <c r="K23" s="23"/>
      <c r="L23" s="23"/>
      <c r="M23" s="64"/>
      <c r="N23" s="23"/>
      <c r="O23" s="22"/>
      <c r="P23" s="23"/>
      <c r="Q23" s="23"/>
      <c r="R23" s="5" t="str">
        <f>IF(V18="","",V18)</f>
        <v/>
      </c>
      <c r="S23" s="22"/>
      <c r="T23" s="110"/>
      <c r="U23" s="111"/>
      <c r="V23" s="111"/>
      <c r="W23" s="111"/>
      <c r="X23" s="111"/>
      <c r="Y23" s="112"/>
      <c r="Z23" s="21"/>
      <c r="AA23" s="23"/>
      <c r="AB23" s="23"/>
      <c r="AC23" s="23"/>
      <c r="AD23" s="23"/>
      <c r="AE23" s="23"/>
      <c r="AF23" s="25"/>
      <c r="AG23" s="26"/>
      <c r="AH23" s="26"/>
      <c r="AI23" s="26"/>
      <c r="AJ23" s="96"/>
      <c r="AK23" s="97"/>
      <c r="AL23" s="96"/>
      <c r="AM23" s="97"/>
      <c r="AN23" s="96"/>
      <c r="AO23" s="97"/>
      <c r="AP23" s="96"/>
      <c r="AQ23" s="97"/>
      <c r="AR23" s="27"/>
    </row>
    <row r="24" spans="2:47" s="4" customFormat="1" ht="13.5" customHeight="1">
      <c r="B24" s="103" t="s">
        <v>32</v>
      </c>
      <c r="C24" s="70"/>
      <c r="D24" s="70"/>
      <c r="E24" s="70"/>
      <c r="F24" s="70"/>
      <c r="G24" s="71"/>
      <c r="H24" s="8"/>
      <c r="I24" s="31"/>
      <c r="J24" s="8"/>
      <c r="K24" s="8"/>
      <c r="L24" s="8"/>
      <c r="M24" s="31"/>
      <c r="N24" s="7"/>
      <c r="O24" s="31"/>
      <c r="P24" s="8"/>
      <c r="Q24" s="8"/>
      <c r="R24" s="8"/>
      <c r="S24" s="8"/>
      <c r="T24" s="7"/>
      <c r="U24" s="31"/>
      <c r="V24" s="8"/>
      <c r="W24" s="8"/>
      <c r="X24" s="8"/>
      <c r="Y24" s="8"/>
      <c r="Z24" s="104"/>
      <c r="AA24" s="105"/>
      <c r="AB24" s="105"/>
      <c r="AC24" s="105"/>
      <c r="AD24" s="105"/>
      <c r="AE24" s="105"/>
      <c r="AF24" s="9"/>
      <c r="AG24" s="32"/>
      <c r="AH24" s="32"/>
      <c r="AI24" s="32"/>
      <c r="AJ24" s="101" t="str">
        <f>IF(ISERROR(AH26/AI26),"",AH26/AI26)</f>
        <v/>
      </c>
      <c r="AK24" s="102"/>
      <c r="AL24" s="113" t="str">
        <f>IF(J25="","",SUM(J25:J27)+SUM(P25:P27)+SUM(V25:V27))</f>
        <v/>
      </c>
      <c r="AM24" s="102"/>
      <c r="AN24" s="113" t="str">
        <f>IF(L25="","",SUM(L25:L27)+SUM(R25:R27)+SUM(X25:X27))</f>
        <v/>
      </c>
      <c r="AO24" s="102"/>
      <c r="AP24" s="101" t="str">
        <f>IF(ISERROR(AL24/AN24),"",AL24/AN24)</f>
        <v/>
      </c>
      <c r="AQ24" s="102"/>
      <c r="AR24" s="33"/>
    </row>
    <row r="25" spans="2:47" s="4" customFormat="1" ht="13.5" customHeight="1">
      <c r="B25" s="69"/>
      <c r="C25" s="70"/>
      <c r="D25" s="70"/>
      <c r="E25" s="70"/>
      <c r="F25" s="70"/>
      <c r="G25" s="71"/>
      <c r="H25" s="5"/>
      <c r="I25" s="13"/>
      <c r="J25" s="5" t="str">
        <f>IF(AD10="","",AD10)</f>
        <v/>
      </c>
      <c r="K25" s="13" t="s">
        <v>10</v>
      </c>
      <c r="L25" s="5" t="str">
        <f>IF(AB10="","",AB10)</f>
        <v/>
      </c>
      <c r="M25" s="13"/>
      <c r="N25" s="6"/>
      <c r="O25" s="13"/>
      <c r="P25" s="5" t="str">
        <f>IF(AD15="","",AD15)</f>
        <v/>
      </c>
      <c r="Q25" s="13" t="s">
        <v>10</v>
      </c>
      <c r="R25" s="5" t="str">
        <f>IF(AB15="","",AB15)</f>
        <v/>
      </c>
      <c r="S25" s="5"/>
      <c r="T25" s="6"/>
      <c r="U25" s="13"/>
      <c r="V25" s="5" t="str">
        <f>IF(AD20="","",AD20)</f>
        <v/>
      </c>
      <c r="W25" s="13" t="s">
        <v>10</v>
      </c>
      <c r="X25" s="5" t="str">
        <f>IF(AB20="","",AB20)</f>
        <v/>
      </c>
      <c r="Y25" s="5"/>
      <c r="Z25" s="107"/>
      <c r="AA25" s="108"/>
      <c r="AB25" s="108"/>
      <c r="AC25" s="108"/>
      <c r="AD25" s="108"/>
      <c r="AE25" s="108"/>
      <c r="AF25" s="14"/>
      <c r="AG25" s="10"/>
      <c r="AH25" s="10"/>
      <c r="AI25" s="10"/>
      <c r="AJ25" s="94"/>
      <c r="AK25" s="95"/>
      <c r="AL25" s="94"/>
      <c r="AM25" s="95"/>
      <c r="AN25" s="94"/>
      <c r="AO25" s="95"/>
      <c r="AP25" s="94"/>
      <c r="AQ25" s="95"/>
      <c r="AR25" s="11"/>
    </row>
    <row r="26" spans="2:47" s="4" customFormat="1" ht="13.5" customHeight="1">
      <c r="B26" s="69"/>
      <c r="C26" s="70"/>
      <c r="D26" s="70"/>
      <c r="E26" s="70"/>
      <c r="F26" s="70"/>
      <c r="G26" s="71"/>
      <c r="H26" s="29" t="str">
        <f>IF(I26="","",IF(I26=2,"○",IF(I26=1,"●",IF(I26=0,"●",""))))</f>
        <v/>
      </c>
      <c r="I26" s="13" t="str">
        <f>AE11</f>
        <v/>
      </c>
      <c r="J26" s="5" t="str">
        <f>IF(AD11="","",AD11)</f>
        <v/>
      </c>
      <c r="K26" s="13" t="s">
        <v>10</v>
      </c>
      <c r="L26" s="5" t="str">
        <f>IF(AB11="","",AB11)</f>
        <v/>
      </c>
      <c r="M26" s="13" t="str">
        <f>AA11</f>
        <v/>
      </c>
      <c r="N26" s="15" t="str">
        <f>IF(O26="","",IF(O26=2,"○",IF(O26=1,"●",IF(O26=0,"●",""))))</f>
        <v/>
      </c>
      <c r="O26" s="13" t="str">
        <f>AE16</f>
        <v/>
      </c>
      <c r="P26" s="5" t="str">
        <f>IF(AD16="","",AD16)</f>
        <v/>
      </c>
      <c r="Q26" s="13" t="s">
        <v>10</v>
      </c>
      <c r="R26" s="5" t="str">
        <f>IF(AB16="","",AB16)</f>
        <v/>
      </c>
      <c r="S26" s="13" t="str">
        <f>AA16</f>
        <v/>
      </c>
      <c r="T26" s="15" t="str">
        <f>IF(U26="","",IF(U26=2,"○",IF(U26=1,"●",IF(U26=0,"●",""))))</f>
        <v/>
      </c>
      <c r="U26" s="13" t="str">
        <f>AE21</f>
        <v/>
      </c>
      <c r="V26" s="5" t="str">
        <f>IF(AD21="","",AD21)</f>
        <v/>
      </c>
      <c r="W26" s="13" t="s">
        <v>10</v>
      </c>
      <c r="X26" s="5" t="str">
        <f>IF(AB21="","",AB21)</f>
        <v/>
      </c>
      <c r="Y26" s="13" t="str">
        <f>AA21</f>
        <v/>
      </c>
      <c r="Z26" s="107"/>
      <c r="AA26" s="108"/>
      <c r="AB26" s="108"/>
      <c r="AC26" s="108"/>
      <c r="AD26" s="108"/>
      <c r="AE26" s="108"/>
      <c r="AF26" s="17" t="str">
        <f>IF(I26="","",EXACT(H26,"○")+EXACT(N26,"○")+EXACT(T26,"○"))</f>
        <v/>
      </c>
      <c r="AG26" s="30" t="str">
        <f>IF(M26="","",EXACT(H26,"●")+EXACT(N26,"●")+EXACT(T26,"●"))</f>
        <v/>
      </c>
      <c r="AH26" s="18" t="str">
        <f>IF(ISERROR(IF(I26="","",+I26+O26+U26)),"",(IF(I26="","",+I26+O26+U26)))</f>
        <v/>
      </c>
      <c r="AI26" s="18" t="str">
        <f>IF(ISERROR(IF(M26="","",M26+S26+Y26)),"",(IF(M26="","",M26+S26+Y26)))</f>
        <v/>
      </c>
      <c r="AJ26" s="94"/>
      <c r="AK26" s="95"/>
      <c r="AL26" s="94"/>
      <c r="AM26" s="95"/>
      <c r="AN26" s="94"/>
      <c r="AO26" s="95"/>
      <c r="AP26" s="94"/>
      <c r="AQ26" s="95"/>
      <c r="AR26" s="19" t="str">
        <f>IF(ISERROR(RANK(AU26,$AU$11:$AU$26)),"",(RANK(AU26,$AU$11:$AU$26)))</f>
        <v/>
      </c>
      <c r="AT26" s="4" t="e">
        <f>IF(OR(AF26=AF16,AF26=AF21,AF11=AF26),CHOOSE(RANK(AF26,AF11:AF26)+1,0,400,300,200,100)+AF26+AJ24,CHOOSE(RANK(AF26,AF11:AF26)+1,0,400,300,200,100))</f>
        <v>#VALUE!</v>
      </c>
      <c r="AU26" s="4" t="e">
        <f>IF(OR(AT26=AT11,AT26=AT16,AT26=AT21,AT26=AT26),CHOOSE(RANK(AT26,AT11:AT26)+1,0,400,300,200,100)+AP24,CHOOSE(RANK(AT26,AT11:AT26)+1,0,400,300,200,100))</f>
        <v>#VALUE!</v>
      </c>
    </row>
    <row r="27" spans="2:47" s="4" customFormat="1" ht="13.5" customHeight="1">
      <c r="B27" s="69"/>
      <c r="C27" s="70"/>
      <c r="D27" s="70"/>
      <c r="E27" s="70"/>
      <c r="F27" s="70"/>
      <c r="G27" s="71"/>
      <c r="H27" s="5"/>
      <c r="I27" s="13"/>
      <c r="J27" s="5" t="str">
        <f>IF(AD12="","",AD12)</f>
        <v/>
      </c>
      <c r="K27" s="13" t="s">
        <v>10</v>
      </c>
      <c r="L27" s="5" t="str">
        <f>IF(AB12="","",AB12)</f>
        <v/>
      </c>
      <c r="M27" s="13"/>
      <c r="N27" s="6"/>
      <c r="O27" s="13"/>
      <c r="P27" s="5" t="str">
        <f>IF(AD17="","",AD17)</f>
        <v/>
      </c>
      <c r="Q27" s="13" t="s">
        <v>10</v>
      </c>
      <c r="R27" s="5" t="str">
        <f>IF(AB17="","",AB17)</f>
        <v/>
      </c>
      <c r="S27" s="5"/>
      <c r="T27" s="6"/>
      <c r="U27" s="13"/>
      <c r="V27" s="5" t="str">
        <f>IF(AD22="","",AD22)</f>
        <v/>
      </c>
      <c r="W27" s="13" t="s">
        <v>10</v>
      </c>
      <c r="X27" s="5" t="str">
        <f>IF(AB22="","",AB22)</f>
        <v/>
      </c>
      <c r="Y27" s="5"/>
      <c r="Z27" s="107"/>
      <c r="AA27" s="108"/>
      <c r="AB27" s="108"/>
      <c r="AC27" s="108"/>
      <c r="AD27" s="108"/>
      <c r="AE27" s="108"/>
      <c r="AF27" s="14"/>
      <c r="AG27" s="10"/>
      <c r="AH27" s="10"/>
      <c r="AI27" s="10"/>
      <c r="AJ27" s="94"/>
      <c r="AK27" s="95"/>
      <c r="AL27" s="94"/>
      <c r="AM27" s="95"/>
      <c r="AN27" s="94"/>
      <c r="AO27" s="95"/>
      <c r="AP27" s="94"/>
      <c r="AQ27" s="95"/>
      <c r="AR27" s="11"/>
    </row>
    <row r="28" spans="2:47" s="4" customFormat="1" ht="14.25" customHeight="1" thickBot="1">
      <c r="B28" s="124"/>
      <c r="C28" s="125"/>
      <c r="D28" s="125"/>
      <c r="E28" s="125"/>
      <c r="F28" s="125"/>
      <c r="G28" s="126"/>
      <c r="H28" s="34"/>
      <c r="I28" s="35"/>
      <c r="J28" s="34"/>
      <c r="K28" s="34"/>
      <c r="L28" s="34"/>
      <c r="M28" s="35"/>
      <c r="N28" s="36"/>
      <c r="O28" s="35"/>
      <c r="P28" s="34"/>
      <c r="Q28" s="34"/>
      <c r="R28" s="34"/>
      <c r="S28" s="34"/>
      <c r="T28" s="36"/>
      <c r="U28" s="35"/>
      <c r="V28" s="34"/>
      <c r="W28" s="34"/>
      <c r="X28" s="34"/>
      <c r="Y28" s="34"/>
      <c r="Z28" s="127"/>
      <c r="AA28" s="128"/>
      <c r="AB28" s="128"/>
      <c r="AC28" s="128"/>
      <c r="AD28" s="128"/>
      <c r="AE28" s="128"/>
      <c r="AF28" s="37"/>
      <c r="AG28" s="38"/>
      <c r="AH28" s="38"/>
      <c r="AI28" s="38"/>
      <c r="AJ28" s="122"/>
      <c r="AK28" s="123"/>
      <c r="AL28" s="122"/>
      <c r="AM28" s="123"/>
      <c r="AN28" s="122"/>
      <c r="AO28" s="123"/>
      <c r="AP28" s="122"/>
      <c r="AQ28" s="123"/>
      <c r="AR28" s="39"/>
    </row>
    <row r="29" spans="2:47" s="4" customFormat="1"/>
    <row r="30" spans="2:47" s="4" customFormat="1" ht="13.5" customHeight="1">
      <c r="E30" s="129" t="s">
        <v>13</v>
      </c>
      <c r="F30" s="130"/>
      <c r="G30" s="130"/>
      <c r="H30" s="76" t="str">
        <f>IF(AR11=1,B9,IF(AR11=1,B9,IF(AR16=1,B14,IF(AR21=1,B19,IF(AR26=1,B24,"")))))</f>
        <v/>
      </c>
      <c r="I30" s="76"/>
      <c r="J30" s="76"/>
      <c r="K30" s="76"/>
      <c r="L30" s="134"/>
      <c r="M30" s="134"/>
      <c r="N30" s="134"/>
      <c r="P30" s="40" t="s">
        <v>14</v>
      </c>
      <c r="Q30" s="40"/>
      <c r="R30" s="40"/>
      <c r="S30" s="40"/>
      <c r="T30" s="40"/>
      <c r="U30" s="40"/>
      <c r="V30" s="40"/>
      <c r="W30" s="41"/>
      <c r="X30" s="42"/>
      <c r="Y30" s="42"/>
      <c r="Z30" s="43"/>
      <c r="AA30" s="44" t="s">
        <v>15</v>
      </c>
      <c r="AB30" s="43"/>
      <c r="AC30" s="42"/>
      <c r="AD30" s="43"/>
      <c r="AE30" s="43"/>
      <c r="AF30" s="45" t="s">
        <v>16</v>
      </c>
      <c r="AG30" s="43"/>
      <c r="AH30" s="42"/>
      <c r="AI30" s="46"/>
      <c r="AJ30" s="46"/>
      <c r="AK30" s="46"/>
      <c r="AL30" s="47"/>
    </row>
    <row r="31" spans="2:47" s="4" customFormat="1" ht="14.25" customHeight="1" thickBot="1">
      <c r="E31" s="130"/>
      <c r="F31" s="130"/>
      <c r="G31" s="130"/>
      <c r="H31" s="132"/>
      <c r="I31" s="132"/>
      <c r="J31" s="132"/>
      <c r="K31" s="132"/>
      <c r="L31" s="133"/>
      <c r="M31" s="133"/>
      <c r="N31" s="133"/>
      <c r="P31" s="135" t="s">
        <v>17</v>
      </c>
      <c r="Q31" s="135"/>
      <c r="R31" s="135"/>
      <c r="S31" s="135"/>
      <c r="T31" s="135"/>
      <c r="U31" s="40"/>
      <c r="V31" s="40"/>
      <c r="W31" s="48"/>
      <c r="X31" s="49"/>
      <c r="Y31" s="50" t="str">
        <f>B9</f>
        <v>葛　生</v>
      </c>
      <c r="Z31" s="49" t="s">
        <v>18</v>
      </c>
      <c r="AA31" s="51" t="s">
        <v>19</v>
      </c>
      <c r="AB31" s="49" t="s">
        <v>20</v>
      </c>
      <c r="AC31" s="52" t="str">
        <f>B19</f>
        <v>佐野北</v>
      </c>
      <c r="AD31" s="52"/>
      <c r="AE31" s="52"/>
      <c r="AF31" s="53" t="s">
        <v>21</v>
      </c>
      <c r="AG31" s="52" t="str">
        <f>B24</f>
        <v>佐野南</v>
      </c>
      <c r="AH31" s="52"/>
      <c r="AI31" s="54" t="s">
        <v>22</v>
      </c>
      <c r="AJ31" s="54" t="str">
        <f>B14</f>
        <v>田沼東</v>
      </c>
      <c r="AK31" s="5"/>
      <c r="AL31" s="10"/>
    </row>
    <row r="32" spans="2:47" s="4" customFormat="1" ht="13.5" customHeight="1">
      <c r="E32" s="129" t="s">
        <v>23</v>
      </c>
      <c r="F32" s="130"/>
      <c r="G32" s="130"/>
      <c r="H32" s="73" t="str">
        <f>IF(AR11=2,B9,IF(AR11=2,B9,IF(AR16=2,B14,IF(AR21=2,B19,IF(AR26=2,B24,"")))))</f>
        <v/>
      </c>
      <c r="I32" s="73"/>
      <c r="J32" s="73"/>
      <c r="K32" s="73"/>
      <c r="L32" s="131"/>
      <c r="M32" s="131"/>
      <c r="N32" s="131"/>
      <c r="P32" s="135"/>
      <c r="Q32" s="135"/>
      <c r="R32" s="135"/>
      <c r="S32" s="135"/>
      <c r="T32" s="135"/>
      <c r="U32" s="40"/>
      <c r="V32" s="40"/>
      <c r="W32" s="48"/>
      <c r="X32" s="49"/>
      <c r="Y32" s="50" t="str">
        <f>B14</f>
        <v>田沼東</v>
      </c>
      <c r="Z32" s="49" t="s">
        <v>24</v>
      </c>
      <c r="AA32" s="51" t="s">
        <v>19</v>
      </c>
      <c r="AB32" s="49" t="s">
        <v>21</v>
      </c>
      <c r="AC32" s="52" t="str">
        <f>B24</f>
        <v>佐野南</v>
      </c>
      <c r="AD32" s="52"/>
      <c r="AE32" s="52"/>
      <c r="AF32" s="53" t="s">
        <v>20</v>
      </c>
      <c r="AG32" s="52" t="str">
        <f>B19</f>
        <v>佐野北</v>
      </c>
      <c r="AH32" s="52"/>
      <c r="AI32" s="54" t="s">
        <v>25</v>
      </c>
      <c r="AJ32" s="54" t="str">
        <f>B9</f>
        <v>葛　生</v>
      </c>
      <c r="AK32" s="5"/>
      <c r="AL32" s="10"/>
    </row>
    <row r="33" spans="5:38" s="4" customFormat="1" ht="14.25" customHeight="1" thickBot="1">
      <c r="E33" s="130"/>
      <c r="F33" s="130"/>
      <c r="G33" s="130"/>
      <c r="H33" s="132"/>
      <c r="I33" s="132"/>
      <c r="J33" s="132"/>
      <c r="K33" s="132"/>
      <c r="L33" s="133"/>
      <c r="M33" s="133"/>
      <c r="N33" s="133"/>
      <c r="P33" s="135"/>
      <c r="Q33" s="135"/>
      <c r="R33" s="135"/>
      <c r="S33" s="135"/>
      <c r="T33" s="135"/>
      <c r="U33" s="40"/>
      <c r="V33" s="40"/>
      <c r="W33" s="48"/>
      <c r="X33" s="49"/>
      <c r="Y33" s="50" t="str">
        <f>B9</f>
        <v>葛　生</v>
      </c>
      <c r="Z33" s="49" t="s">
        <v>18</v>
      </c>
      <c r="AA33" s="49" t="s">
        <v>19</v>
      </c>
      <c r="AB33" s="49" t="s">
        <v>21</v>
      </c>
      <c r="AC33" s="52" t="str">
        <f>B24</f>
        <v>佐野南</v>
      </c>
      <c r="AD33" s="52"/>
      <c r="AE33" s="52"/>
      <c r="AF33" s="53" t="s">
        <v>24</v>
      </c>
      <c r="AG33" s="52" t="str">
        <f>B14</f>
        <v>田沼東</v>
      </c>
      <c r="AH33" s="52"/>
      <c r="AI33" s="54" t="s">
        <v>26</v>
      </c>
      <c r="AJ33" s="54" t="str">
        <f>B19</f>
        <v>佐野北</v>
      </c>
      <c r="AK33" s="5"/>
      <c r="AL33" s="10"/>
    </row>
    <row r="34" spans="5:38" s="4" customFormat="1" ht="13.5" customHeight="1">
      <c r="E34" s="129" t="s">
        <v>27</v>
      </c>
      <c r="F34" s="130"/>
      <c r="G34" s="130"/>
      <c r="H34" s="73" t="str">
        <f>IF(AR11=3,B9,IF(AR11=3,B9,IF(AR16=3,B14,IF(AR21=3,B19,IF(AR26=3,B24,"")))))</f>
        <v/>
      </c>
      <c r="I34" s="73"/>
      <c r="J34" s="73"/>
      <c r="K34" s="73"/>
      <c r="L34" s="131"/>
      <c r="M34" s="131"/>
      <c r="N34" s="131"/>
      <c r="P34" s="40"/>
      <c r="Q34" s="40"/>
      <c r="R34" s="40"/>
      <c r="S34" s="40"/>
      <c r="T34" s="40"/>
      <c r="U34" s="40"/>
      <c r="V34" s="40"/>
      <c r="W34" s="48"/>
      <c r="X34" s="49"/>
      <c r="Y34" s="50"/>
      <c r="Z34" s="49"/>
      <c r="AA34" s="55" t="s">
        <v>28</v>
      </c>
      <c r="AB34" s="49"/>
      <c r="AC34" s="52"/>
      <c r="AD34" s="52"/>
      <c r="AE34" s="52"/>
      <c r="AF34" s="53"/>
      <c r="AG34" s="52"/>
      <c r="AH34" s="52"/>
      <c r="AI34" s="54"/>
      <c r="AJ34" s="54"/>
      <c r="AK34" s="5"/>
      <c r="AL34" s="10"/>
    </row>
    <row r="35" spans="5:38" s="4" customFormat="1" ht="14.25" customHeight="1" thickBot="1">
      <c r="E35" s="130"/>
      <c r="F35" s="130"/>
      <c r="G35" s="130"/>
      <c r="H35" s="132"/>
      <c r="I35" s="132"/>
      <c r="J35" s="132"/>
      <c r="K35" s="132"/>
      <c r="L35" s="133"/>
      <c r="M35" s="133"/>
      <c r="N35" s="133"/>
      <c r="P35" s="40"/>
      <c r="Q35" s="40"/>
      <c r="R35" s="40"/>
      <c r="S35" s="40"/>
      <c r="T35" s="40"/>
      <c r="U35" s="40"/>
      <c r="V35" s="40"/>
      <c r="W35" s="48"/>
      <c r="X35" s="49"/>
      <c r="Y35" s="50" t="str">
        <f>B14</f>
        <v>田沼東</v>
      </c>
      <c r="Z35" s="49" t="s">
        <v>24</v>
      </c>
      <c r="AA35" s="52" t="s">
        <v>19</v>
      </c>
      <c r="AB35" s="49" t="s">
        <v>20</v>
      </c>
      <c r="AC35" s="52" t="str">
        <f>B19</f>
        <v>佐野北</v>
      </c>
      <c r="AD35" s="52"/>
      <c r="AE35" s="52"/>
      <c r="AF35" s="53" t="s">
        <v>21</v>
      </c>
      <c r="AG35" s="52" t="str">
        <f>B24</f>
        <v>佐野南</v>
      </c>
      <c r="AH35" s="52"/>
      <c r="AI35" s="54" t="s">
        <v>25</v>
      </c>
      <c r="AJ35" s="54" t="str">
        <f>B9</f>
        <v>葛　生</v>
      </c>
      <c r="AK35" s="5"/>
      <c r="AL35" s="10"/>
    </row>
    <row r="36" spans="5:38" s="4" customFormat="1" ht="14.25" customHeight="1">
      <c r="E36" s="129" t="s">
        <v>29</v>
      </c>
      <c r="F36" s="130"/>
      <c r="G36" s="130"/>
      <c r="H36" s="73" t="str">
        <f>IF(AR11=4,B9,IF(AR11=4,B9,IF(AR16=4,B14,IF(AR21=4,B19,IF(AR26=4,B24,"")))))</f>
        <v/>
      </c>
      <c r="I36" s="73"/>
      <c r="J36" s="73"/>
      <c r="K36" s="73"/>
      <c r="L36" s="131"/>
      <c r="M36" s="131"/>
      <c r="N36" s="131"/>
      <c r="P36" s="40"/>
      <c r="Q36" s="40"/>
      <c r="R36" s="40"/>
      <c r="S36" s="40"/>
      <c r="T36" s="40"/>
      <c r="U36" s="40"/>
      <c r="V36" s="40"/>
      <c r="W36" s="48"/>
      <c r="X36" s="49"/>
      <c r="Y36" s="50" t="str">
        <f>B19</f>
        <v>佐野北</v>
      </c>
      <c r="Z36" s="49" t="s">
        <v>20</v>
      </c>
      <c r="AA36" s="49" t="s">
        <v>19</v>
      </c>
      <c r="AB36" s="49" t="s">
        <v>21</v>
      </c>
      <c r="AC36" s="52" t="str">
        <f>B24</f>
        <v>佐野南</v>
      </c>
      <c r="AD36" s="52"/>
      <c r="AE36" s="52"/>
      <c r="AF36" s="53" t="s">
        <v>18</v>
      </c>
      <c r="AG36" s="52" t="str">
        <f>B9</f>
        <v>葛　生</v>
      </c>
      <c r="AH36" s="52"/>
      <c r="AI36" s="54" t="s">
        <v>22</v>
      </c>
      <c r="AJ36" s="54" t="str">
        <f>B14</f>
        <v>田沼東</v>
      </c>
      <c r="AK36" s="5"/>
      <c r="AL36" s="10"/>
    </row>
    <row r="37" spans="5:38" s="4" customFormat="1" ht="14.25" customHeight="1" thickBot="1">
      <c r="E37" s="130"/>
      <c r="F37" s="130"/>
      <c r="G37" s="130"/>
      <c r="H37" s="132"/>
      <c r="I37" s="132"/>
      <c r="J37" s="132"/>
      <c r="K37" s="132"/>
      <c r="L37" s="133"/>
      <c r="M37" s="133"/>
      <c r="N37" s="133"/>
      <c r="P37" s="40"/>
      <c r="Q37" s="40"/>
      <c r="R37" s="40"/>
      <c r="S37" s="40"/>
      <c r="T37" s="40"/>
      <c r="U37" s="40"/>
      <c r="V37" s="40"/>
      <c r="W37" s="56"/>
      <c r="X37" s="57"/>
      <c r="Y37" s="58" t="str">
        <f>B9</f>
        <v>葛　生</v>
      </c>
      <c r="Z37" s="57" t="s">
        <v>18</v>
      </c>
      <c r="AA37" s="57" t="s">
        <v>19</v>
      </c>
      <c r="AB37" s="57" t="s">
        <v>24</v>
      </c>
      <c r="AC37" s="59" t="str">
        <f>B14</f>
        <v>田沼東</v>
      </c>
      <c r="AD37" s="59"/>
      <c r="AE37" s="59"/>
      <c r="AF37" s="60" t="s">
        <v>20</v>
      </c>
      <c r="AG37" s="59" t="str">
        <f>B19</f>
        <v>佐野北</v>
      </c>
      <c r="AH37" s="59"/>
      <c r="AI37" s="61" t="s">
        <v>30</v>
      </c>
      <c r="AJ37" s="61" t="str">
        <f>B24</f>
        <v>佐野南</v>
      </c>
      <c r="AK37" s="23"/>
      <c r="AL37" s="26"/>
    </row>
  </sheetData>
  <mergeCells count="49">
    <mergeCell ref="A1:AJ1"/>
    <mergeCell ref="E36:G37"/>
    <mergeCell ref="H36:N37"/>
    <mergeCell ref="E30:G31"/>
    <mergeCell ref="H30:N31"/>
    <mergeCell ref="P31:T33"/>
    <mergeCell ref="E32:G33"/>
    <mergeCell ref="H32:N33"/>
    <mergeCell ref="E34:G35"/>
    <mergeCell ref="H34:N35"/>
    <mergeCell ref="AP24:AQ28"/>
    <mergeCell ref="B19:G23"/>
    <mergeCell ref="T19:Y23"/>
    <mergeCell ref="AJ19:AK23"/>
    <mergeCell ref="AL19:AM23"/>
    <mergeCell ref="AN19:AO23"/>
    <mergeCell ref="AP19:AQ23"/>
    <mergeCell ref="B24:G28"/>
    <mergeCell ref="Z24:AE28"/>
    <mergeCell ref="AJ24:AK28"/>
    <mergeCell ref="AL24:AM28"/>
    <mergeCell ref="AN24:AO28"/>
    <mergeCell ref="AP9:AQ13"/>
    <mergeCell ref="B14:G18"/>
    <mergeCell ref="N14:S18"/>
    <mergeCell ref="AJ14:AK18"/>
    <mergeCell ref="AL14:AM18"/>
    <mergeCell ref="AN14:AO18"/>
    <mergeCell ref="AP14:AQ18"/>
    <mergeCell ref="B9:G13"/>
    <mergeCell ref="H9:M13"/>
    <mergeCell ref="AJ9:AK13"/>
    <mergeCell ref="AL9:AM13"/>
    <mergeCell ref="AN9:AO13"/>
    <mergeCell ref="A2:AJ3"/>
    <mergeCell ref="B5:G8"/>
    <mergeCell ref="H5:M8"/>
    <mergeCell ref="N5:S8"/>
    <mergeCell ref="T5:Y8"/>
    <mergeCell ref="Z5:AE8"/>
    <mergeCell ref="AF5:AF8"/>
    <mergeCell ref="AG5:AG8"/>
    <mergeCell ref="AH5:AH8"/>
    <mergeCell ref="AI5:AI8"/>
    <mergeCell ref="AJ5:AK8"/>
    <mergeCell ref="AL5:AM8"/>
    <mergeCell ref="AN5:AO8"/>
    <mergeCell ref="AP5:AQ8"/>
    <mergeCell ref="AR5:AR8"/>
  </mergeCells>
  <phoneticPr fontId="2"/>
  <dataValidations count="1">
    <dataValidation type="whole" operator="greaterThanOrEqual" allowBlank="1" showInputMessage="1" showErrorMessage="1" sqref="P10:P12 AD20:AD22 AB20:AB22 AD15:AD17 AB15:AB17 AD10:AD12 AB10:AB12 X15:X17 V15:V17 X10:X12 V10:V12 R10:R12">
      <formula1>0</formula1>
    </dataValidation>
  </dataValidations>
  <pageMargins left="0.78740157480314965" right="0.78740157480314965" top="0.98425196850393704" bottom="0.98425196850393704" header="0.51181102362204722" footer="0.51181102362204722"/>
  <pageSetup paperSize="9" scale="10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春季男子ﾘｰｸﾞ</vt:lpstr>
      <vt:lpstr>春季男子ﾘｰｸﾞ!Print_Area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dcterms:created xsi:type="dcterms:W3CDTF">2016-04-30T04:43:51Z</dcterms:created>
  <dcterms:modified xsi:type="dcterms:W3CDTF">2017-09-17T23:22:19Z</dcterms:modified>
</cp:coreProperties>
</file>