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9395" windowHeight="8055"/>
  </bookViews>
  <sheets>
    <sheet name="協会長杯予選　男子（4チーム）" sheetId="1" r:id="rId1"/>
  </sheets>
  <definedNames>
    <definedName name="_xlnm.Print_Area" localSheetId="0">'協会長杯予選　男子（4チーム）'!$A$1:$AK$42</definedName>
  </definedNames>
  <calcPr calcId="125725"/>
</workbook>
</file>

<file path=xl/calcChain.xml><?xml version="1.0" encoding="utf-8"?>
<calcChain xmlns="http://schemas.openxmlformats.org/spreadsheetml/2006/main">
  <c r="AB41" i="1"/>
  <c r="X41"/>
  <c r="S41"/>
  <c r="M41"/>
  <c r="AB39"/>
  <c r="X39"/>
  <c r="S39"/>
  <c r="M39"/>
  <c r="AB37"/>
  <c r="X37"/>
  <c r="S37"/>
  <c r="M37"/>
  <c r="AB35"/>
  <c r="X35"/>
  <c r="S35"/>
  <c r="M35"/>
  <c r="AB33"/>
  <c r="X33"/>
  <c r="S33"/>
  <c r="M33"/>
  <c r="AB31"/>
  <c r="X31"/>
  <c r="S31"/>
  <c r="M31"/>
  <c r="S26"/>
  <c r="Q26"/>
  <c r="M26"/>
  <c r="K26"/>
  <c r="G26"/>
  <c r="E26"/>
  <c r="S25"/>
  <c r="Q25"/>
  <c r="M25"/>
  <c r="K25"/>
  <c r="G25"/>
  <c r="E25"/>
  <c r="S24"/>
  <c r="Q24"/>
  <c r="M24"/>
  <c r="K24"/>
  <c r="G24"/>
  <c r="AG25" s="1"/>
  <c r="E24"/>
  <c r="AF25" s="1"/>
  <c r="M21"/>
  <c r="K21"/>
  <c r="G21"/>
  <c r="E21"/>
  <c r="Z20"/>
  <c r="P25" s="1"/>
  <c r="O25" s="1"/>
  <c r="V20"/>
  <c r="T25" s="1"/>
  <c r="M20"/>
  <c r="K20"/>
  <c r="G20"/>
  <c r="E20"/>
  <c r="M19"/>
  <c r="K19"/>
  <c r="G19"/>
  <c r="AG20" s="1"/>
  <c r="E19"/>
  <c r="AF20" s="1"/>
  <c r="G16"/>
  <c r="E16"/>
  <c r="Z15"/>
  <c r="J25" s="1"/>
  <c r="I25" s="1"/>
  <c r="V15"/>
  <c r="N25" s="1"/>
  <c r="U15"/>
  <c r="T15"/>
  <c r="J20" s="1"/>
  <c r="I20" s="1"/>
  <c r="P15"/>
  <c r="N20" s="1"/>
  <c r="G14"/>
  <c r="AG15" s="1"/>
  <c r="E14"/>
  <c r="AF15" s="1"/>
  <c r="AH15" s="1"/>
  <c r="AP12"/>
  <c r="AP11"/>
  <c r="AG10"/>
  <c r="AF10"/>
  <c r="AH10" s="1"/>
  <c r="Z10"/>
  <c r="D25" s="1"/>
  <c r="V10"/>
  <c r="H25" s="1"/>
  <c r="T10"/>
  <c r="D20" s="1"/>
  <c r="P10"/>
  <c r="H20" s="1"/>
  <c r="O10"/>
  <c r="N10"/>
  <c r="AD10" s="1"/>
  <c r="J10"/>
  <c r="H15" s="1"/>
  <c r="AD15" s="1"/>
  <c r="U4"/>
  <c r="O4"/>
  <c r="I4"/>
  <c r="C4"/>
  <c r="AD20" l="1"/>
  <c r="AB20"/>
  <c r="AD25"/>
  <c r="AB25"/>
  <c r="C20"/>
  <c r="AC20"/>
  <c r="AA20"/>
  <c r="C25"/>
  <c r="AC25"/>
  <c r="AE25" s="1"/>
  <c r="AA25"/>
  <c r="AH20"/>
  <c r="AH25"/>
  <c r="AA10"/>
  <c r="AC10"/>
  <c r="AE10" s="1"/>
  <c r="D15"/>
  <c r="O15"/>
  <c r="I10"/>
  <c r="U10"/>
  <c r="AB10"/>
  <c r="U20"/>
  <c r="AB15" l="1"/>
  <c r="C15"/>
  <c r="AC15"/>
  <c r="AE15" s="1"/>
  <c r="AA15"/>
  <c r="AK15" s="1"/>
  <c r="AK10"/>
  <c r="AK25"/>
  <c r="AE20"/>
  <c r="AK20" s="1"/>
  <c r="AL20" s="1"/>
  <c r="AI20" s="1"/>
  <c r="AL25" l="1"/>
  <c r="AI25" s="1"/>
  <c r="AL10"/>
  <c r="AI10" s="1"/>
  <c r="AL15"/>
  <c r="AI15" s="1"/>
  <c r="C32" l="1"/>
  <c r="C28"/>
  <c r="C34"/>
  <c r="C30"/>
</calcChain>
</file>

<file path=xl/sharedStrings.xml><?xml version="1.0" encoding="utf-8"?>
<sst xmlns="http://schemas.openxmlformats.org/spreadsheetml/2006/main" count="96" uniqueCount="36">
  <si>
    <t>アリーナたぬま</t>
    <phoneticPr fontId="3"/>
  </si>
  <si>
    <t>組み合わせは、H28 新人大会の結果より入れる</t>
    <rPh sb="0" eb="1">
      <t>ク</t>
    </rPh>
    <rPh sb="2" eb="3">
      <t>ア</t>
    </rPh>
    <rPh sb="11" eb="13">
      <t>シンジン</t>
    </rPh>
    <rPh sb="13" eb="15">
      <t>タイカイ</t>
    </rPh>
    <rPh sb="16" eb="18">
      <t>ケッカ</t>
    </rPh>
    <rPh sb="20" eb="21">
      <t>イ</t>
    </rPh>
    <phoneticPr fontId="3"/>
  </si>
  <si>
    <t>A</t>
    <phoneticPr fontId="3"/>
  </si>
  <si>
    <t>勝 数</t>
    <rPh sb="0" eb="1">
      <t>カチ</t>
    </rPh>
    <rPh sb="2" eb="3">
      <t>スウ</t>
    </rPh>
    <phoneticPr fontId="3"/>
  </si>
  <si>
    <t>負 数</t>
    <rPh sb="0" eb="1">
      <t>マ</t>
    </rPh>
    <rPh sb="2" eb="3">
      <t>スウ</t>
    </rPh>
    <phoneticPr fontId="3"/>
  </si>
  <si>
    <t>勝セット</t>
    <rPh sb="0" eb="1">
      <t>カチ</t>
    </rPh>
    <phoneticPr fontId="3"/>
  </si>
  <si>
    <t>負セット</t>
    <rPh sb="0" eb="1">
      <t>マ</t>
    </rPh>
    <phoneticPr fontId="3"/>
  </si>
  <si>
    <t>セット率</t>
    <rPh sb="3" eb="4">
      <t>リツ</t>
    </rPh>
    <phoneticPr fontId="3"/>
  </si>
  <si>
    <t>得 点</t>
    <rPh sb="0" eb="1">
      <t>エ</t>
    </rPh>
    <rPh sb="2" eb="3">
      <t>テン</t>
    </rPh>
    <phoneticPr fontId="3"/>
  </si>
  <si>
    <t>失 点</t>
    <rPh sb="0" eb="1">
      <t>シツ</t>
    </rPh>
    <rPh sb="2" eb="3">
      <t>テン</t>
    </rPh>
    <phoneticPr fontId="3"/>
  </si>
  <si>
    <t>ﾎﾟｲﾝﾄ率</t>
    <rPh sb="5" eb="6">
      <t>リツ</t>
    </rPh>
    <phoneticPr fontId="3"/>
  </si>
  <si>
    <t>順 位</t>
    <rPh sb="0" eb="1">
      <t>ジュン</t>
    </rPh>
    <rPh sb="2" eb="3">
      <t>クライ</t>
    </rPh>
    <phoneticPr fontId="3"/>
  </si>
  <si>
    <t>佐野北</t>
    <rPh sb="0" eb="2">
      <t>サノ</t>
    </rPh>
    <rPh sb="2" eb="3">
      <t>キタ</t>
    </rPh>
    <phoneticPr fontId="3"/>
  </si>
  <si>
    <t>-</t>
  </si>
  <si>
    <t>佐野南</t>
    <rPh sb="0" eb="2">
      <t>サノ</t>
    </rPh>
    <rPh sb="2" eb="3">
      <t>ミナミ</t>
    </rPh>
    <phoneticPr fontId="3"/>
  </si>
  <si>
    <t>田沼東</t>
    <rPh sb="0" eb="2">
      <t>タヌマ</t>
    </rPh>
    <rPh sb="2" eb="3">
      <t>ヒガシ</t>
    </rPh>
    <phoneticPr fontId="3"/>
  </si>
  <si>
    <t>１位</t>
    <rPh sb="1" eb="2">
      <t>イ</t>
    </rPh>
    <phoneticPr fontId="3"/>
  </si>
  <si>
    <t>試合順について</t>
    <rPh sb="0" eb="2">
      <t>シアイ</t>
    </rPh>
    <rPh sb="2" eb="3">
      <t>ジュン</t>
    </rPh>
    <phoneticPr fontId="3"/>
  </si>
  <si>
    <t>２位</t>
    <rPh sb="1" eb="2">
      <t>イ</t>
    </rPh>
    <phoneticPr fontId="3"/>
  </si>
  <si>
    <t>試合順</t>
    <rPh sb="0" eb="2">
      <t>シアイ</t>
    </rPh>
    <rPh sb="2" eb="3">
      <t>ジュン</t>
    </rPh>
    <phoneticPr fontId="3"/>
  </si>
  <si>
    <t>審判</t>
    <rPh sb="0" eb="2">
      <t>シンパン</t>
    </rPh>
    <phoneticPr fontId="3"/>
  </si>
  <si>
    <t>A1</t>
    <phoneticPr fontId="3"/>
  </si>
  <si>
    <t>①</t>
    <phoneticPr fontId="3"/>
  </si>
  <si>
    <t>－</t>
    <phoneticPr fontId="3"/>
  </si>
  <si>
    <t>③</t>
    <phoneticPr fontId="3"/>
  </si>
  <si>
    <t>②</t>
    <phoneticPr fontId="3"/>
  </si>
  <si>
    <t>④</t>
    <phoneticPr fontId="3"/>
  </si>
  <si>
    <t>３位</t>
    <rPh sb="1" eb="2">
      <t>イ</t>
    </rPh>
    <phoneticPr fontId="3"/>
  </si>
  <si>
    <t>A2</t>
  </si>
  <si>
    <t>４位</t>
    <rPh sb="1" eb="2">
      <t>イ</t>
    </rPh>
    <phoneticPr fontId="3"/>
  </si>
  <si>
    <t>A3</t>
  </si>
  <si>
    <t>A4</t>
  </si>
  <si>
    <t>A5</t>
  </si>
  <si>
    <t>A6</t>
  </si>
  <si>
    <t>葛　生</t>
    <rPh sb="0" eb="1">
      <t>クズ</t>
    </rPh>
    <rPh sb="2" eb="3">
      <t>セイ</t>
    </rPh>
    <phoneticPr fontId="3"/>
  </si>
  <si>
    <t>平成２９年度栃木県バレーボール協会長杯争奪
中学生バレーボール大会佐野市予選大会</t>
    <rPh sb="0" eb="2">
      <t>ヘイセイ</t>
    </rPh>
    <rPh sb="4" eb="6">
      <t>ネンド</t>
    </rPh>
    <rPh sb="6" eb="9">
      <t>トチギケン</t>
    </rPh>
    <rPh sb="15" eb="19">
      <t>キョウカイチョウハイ</t>
    </rPh>
    <rPh sb="19" eb="21">
      <t>ソウダツ</t>
    </rPh>
    <rPh sb="22" eb="23">
      <t>チュウ</t>
    </rPh>
    <rPh sb="23" eb="25">
      <t>ガクセイ</t>
    </rPh>
    <rPh sb="31" eb="33">
      <t>タイカイ</t>
    </rPh>
    <rPh sb="33" eb="36">
      <t>サノシ</t>
    </rPh>
    <rPh sb="36" eb="38">
      <t>ヨセン</t>
    </rPh>
    <rPh sb="38" eb="40">
      <t>タイカイ</t>
    </rPh>
    <phoneticPr fontId="3"/>
  </si>
</sst>
</file>

<file path=xl/styles.xml><?xml version="1.0" encoding="utf-8"?>
<styleSheet xmlns="http://schemas.openxmlformats.org/spreadsheetml/2006/main">
  <numFmts count="1">
    <numFmt numFmtId="176" formatCode="0.000"/>
  </numFmts>
  <fonts count="15">
    <font>
      <sz val="11"/>
      <color theme="1"/>
      <name val="ＭＳ Ｐゴシック"/>
      <family val="3"/>
      <charset val="128"/>
      <scheme val="minor"/>
    </font>
    <font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48"/>
      <name val="ＭＳ Ｐゴシック"/>
      <family val="3"/>
      <charset val="128"/>
    </font>
    <font>
      <sz val="24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23">
    <xf numFmtId="0" fontId="0" fillId="0" borderId="0" xfId="0">
      <alignment vertical="center"/>
    </xf>
    <xf numFmtId="0" fontId="4" fillId="0" borderId="0" xfId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readingOrder="1"/>
    </xf>
    <xf numFmtId="0" fontId="1" fillId="0" borderId="0" xfId="0" applyFont="1" applyAlignment="1">
      <alignment horizontal="left" vertical="center" wrapText="1" readingOrder="1"/>
    </xf>
    <xf numFmtId="0" fontId="8" fillId="0" borderId="0" xfId="1" applyFont="1" applyBorder="1" applyAlignment="1" applyProtection="1">
      <alignment vertical="center"/>
    </xf>
    <xf numFmtId="0" fontId="4" fillId="0" borderId="0" xfId="1" applyAlignment="1" applyProtection="1">
      <alignment horizontal="left" vertical="center"/>
    </xf>
    <xf numFmtId="0" fontId="4" fillId="0" borderId="0" xfId="0" applyFont="1" applyBorder="1" applyAlignment="1" applyProtection="1"/>
    <xf numFmtId="0" fontId="4" fillId="0" borderId="8" xfId="0" applyFont="1" applyBorder="1" applyAlignment="1" applyProtection="1"/>
    <xf numFmtId="0" fontId="4" fillId="0" borderId="22" xfId="0" applyFont="1" applyBorder="1" applyAlignment="1" applyProtection="1"/>
    <xf numFmtId="0" fontId="4" fillId="0" borderId="23" xfId="0" applyFont="1" applyBorder="1" applyAlignment="1" applyProtection="1"/>
    <xf numFmtId="0" fontId="4" fillId="0" borderId="24" xfId="0" applyFont="1" applyBorder="1" applyAlignment="1" applyProtection="1"/>
    <xf numFmtId="0" fontId="4" fillId="0" borderId="9" xfId="0" applyFont="1" applyBorder="1" applyAlignment="1" applyProtection="1"/>
    <xf numFmtId="0" fontId="4" fillId="0" borderId="25" xfId="0" applyFont="1" applyBorder="1" applyAlignment="1" applyProtection="1"/>
    <xf numFmtId="0" fontId="4" fillId="0" borderId="0" xfId="0" applyFont="1" applyBorder="1" applyAlignment="1" applyProtection="1">
      <protection hidden="1"/>
    </xf>
    <xf numFmtId="0" fontId="4" fillId="0" borderId="0" xfId="0" applyFont="1" applyBorder="1" applyAlignment="1" applyProtection="1">
      <alignment horizontal="center"/>
    </xf>
    <xf numFmtId="0" fontId="4" fillId="0" borderId="7" xfId="0" applyFont="1" applyBorder="1" applyAlignment="1" applyProtection="1"/>
    <xf numFmtId="0" fontId="4" fillId="0" borderId="8" xfId="0" applyFont="1" applyBorder="1" applyAlignment="1" applyProtection="1"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protection hidden="1"/>
    </xf>
    <xf numFmtId="0" fontId="4" fillId="0" borderId="9" xfId="0" applyFont="1" applyBorder="1" applyAlignment="1" applyProtection="1">
      <protection hidden="1"/>
    </xf>
    <xf numFmtId="176" fontId="4" fillId="0" borderId="9" xfId="0" applyNumberFormat="1" applyFont="1" applyBorder="1" applyAlignment="1" applyProtection="1">
      <protection hidden="1"/>
    </xf>
    <xf numFmtId="0" fontId="4" fillId="0" borderId="9" xfId="0" applyFont="1" applyBorder="1" applyAlignment="1" applyProtection="1">
      <alignment horizontal="right"/>
      <protection hidden="1"/>
    </xf>
    <xf numFmtId="0" fontId="4" fillId="0" borderId="25" xfId="0" applyFont="1" applyBorder="1" applyAlignment="1" applyProtection="1">
      <alignment horizontal="center"/>
      <protection hidden="1"/>
    </xf>
    <xf numFmtId="0" fontId="11" fillId="0" borderId="0" xfId="0" applyFont="1" applyBorder="1" applyAlignment="1" applyProtection="1"/>
    <xf numFmtId="176" fontId="4" fillId="0" borderId="9" xfId="0" applyNumberFormat="1" applyFont="1" applyBorder="1" applyAlignment="1" applyProtection="1"/>
    <xf numFmtId="0" fontId="4" fillId="0" borderId="9" xfId="0" applyFont="1" applyBorder="1" applyAlignment="1" applyProtection="1">
      <alignment horizontal="right"/>
    </xf>
    <xf numFmtId="0" fontId="4" fillId="0" borderId="13" xfId="0" applyFont="1" applyBorder="1" applyAlignment="1" applyProtection="1"/>
    <xf numFmtId="0" fontId="4" fillId="0" borderId="14" xfId="0" applyFont="1" applyBorder="1" applyAlignment="1" applyProtection="1">
      <alignment horizontal="center"/>
    </xf>
    <xf numFmtId="0" fontId="4" fillId="0" borderId="14" xfId="0" applyFont="1" applyBorder="1" applyAlignment="1" applyProtection="1"/>
    <xf numFmtId="0" fontId="4" fillId="0" borderId="12" xfId="0" applyFont="1" applyBorder="1" applyAlignment="1" applyProtection="1"/>
    <xf numFmtId="0" fontId="4" fillId="0" borderId="15" xfId="0" applyFont="1" applyBorder="1" applyAlignment="1" applyProtection="1"/>
    <xf numFmtId="176" fontId="4" fillId="0" borderId="15" xfId="0" applyNumberFormat="1" applyFont="1" applyBorder="1" applyAlignment="1" applyProtection="1"/>
    <xf numFmtId="0" fontId="4" fillId="0" borderId="15" xfId="0" applyFont="1" applyBorder="1" applyAlignment="1" applyProtection="1">
      <alignment horizontal="right"/>
    </xf>
    <xf numFmtId="0" fontId="4" fillId="0" borderId="32" xfId="0" applyFont="1" applyBorder="1" applyAlignment="1" applyProtection="1"/>
    <xf numFmtId="0" fontId="4" fillId="0" borderId="0" xfId="0" applyFont="1" applyFill="1" applyBorder="1" applyAlignment="1" applyProtection="1"/>
    <xf numFmtId="0" fontId="4" fillId="0" borderId="10" xfId="0" applyFont="1" applyBorder="1" applyAlignment="1" applyProtection="1">
      <protection hidden="1"/>
    </xf>
    <xf numFmtId="0" fontId="4" fillId="0" borderId="23" xfId="0" applyFont="1" applyBorder="1" applyAlignment="1" applyProtection="1">
      <alignment horizontal="center"/>
    </xf>
    <xf numFmtId="0" fontId="4" fillId="0" borderId="33" xfId="0" applyFont="1" applyBorder="1" applyAlignment="1" applyProtection="1"/>
    <xf numFmtId="0" fontId="4" fillId="0" borderId="33" xfId="0" applyFont="1" applyBorder="1" applyAlignment="1" applyProtection="1">
      <alignment horizontal="right"/>
    </xf>
    <xf numFmtId="0" fontId="4" fillId="0" borderId="34" xfId="0" applyFont="1" applyBorder="1" applyAlignment="1" applyProtection="1"/>
    <xf numFmtId="0" fontId="4" fillId="0" borderId="36" xfId="0" applyFont="1" applyBorder="1" applyAlignment="1" applyProtection="1"/>
    <xf numFmtId="0" fontId="4" fillId="0" borderId="36" xfId="0" applyFont="1" applyBorder="1" applyAlignment="1" applyProtection="1">
      <alignment horizontal="center"/>
    </xf>
    <xf numFmtId="0" fontId="4" fillId="0" borderId="37" xfId="0" applyFont="1" applyBorder="1" applyAlignment="1" applyProtection="1"/>
    <xf numFmtId="0" fontId="4" fillId="0" borderId="40" xfId="0" applyFont="1" applyBorder="1" applyAlignment="1" applyProtection="1"/>
    <xf numFmtId="0" fontId="4" fillId="0" borderId="41" xfId="0" applyFont="1" applyBorder="1" applyAlignment="1" applyProtection="1"/>
    <xf numFmtId="0" fontId="4" fillId="0" borderId="41" xfId="0" applyFont="1" applyBorder="1" applyAlignment="1" applyProtection="1">
      <alignment horizontal="right"/>
    </xf>
    <xf numFmtId="0" fontId="4" fillId="0" borderId="42" xfId="0" applyFont="1" applyBorder="1" applyAlignment="1" applyProtection="1"/>
    <xf numFmtId="0" fontId="12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left"/>
    </xf>
    <xf numFmtId="0" fontId="4" fillId="0" borderId="0" xfId="1" applyAlignment="1" applyProtection="1">
      <alignment vertical="center"/>
    </xf>
    <xf numFmtId="0" fontId="13" fillId="0" borderId="0" xfId="0" applyFont="1" applyBorder="1" applyAlignment="1" applyProtection="1"/>
    <xf numFmtId="0" fontId="4" fillId="0" borderId="0" xfId="1" applyFont="1" applyAlignment="1" applyProtection="1"/>
    <xf numFmtId="0" fontId="13" fillId="0" borderId="0" xfId="0" applyFont="1" applyBorder="1" applyAlignment="1" applyProtection="1">
      <alignment vertical="center" textRotation="255"/>
    </xf>
    <xf numFmtId="0" fontId="13" fillId="0" borderId="0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/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Border="1" applyAlignment="1"/>
    <xf numFmtId="0" fontId="13" fillId="0" borderId="0" xfId="0" applyFont="1" applyFill="1" applyBorder="1" applyAlignment="1" applyProtection="1">
      <alignment horizontal="left"/>
    </xf>
    <xf numFmtId="0" fontId="4" fillId="0" borderId="0" xfId="1" applyFont="1" applyAlignment="1" applyProtection="1">
      <alignment vertical="center"/>
    </xf>
    <xf numFmtId="0" fontId="14" fillId="0" borderId="0" xfId="1" applyFont="1" applyBorder="1" applyAlignment="1" applyProtection="1">
      <alignment vertical="center"/>
      <protection hidden="1"/>
    </xf>
    <xf numFmtId="0" fontId="4" fillId="0" borderId="0" xfId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/>
    </xf>
    <xf numFmtId="0" fontId="14" fillId="0" borderId="0" xfId="1" applyFont="1" applyBorder="1" applyAlignment="1" applyProtection="1">
      <alignment horizontal="center" vertical="center"/>
      <protection hidden="1"/>
    </xf>
    <xf numFmtId="0" fontId="10" fillId="0" borderId="3" xfId="0" applyFont="1" applyBorder="1" applyAlignment="1" applyProtection="1">
      <alignment horizontal="right" vertical="center" indent="1"/>
      <protection hidden="1"/>
    </xf>
    <xf numFmtId="0" fontId="10" fillId="0" borderId="36" xfId="0" applyFont="1" applyBorder="1" applyAlignment="1" applyProtection="1">
      <alignment horizontal="right" vertical="center" indent="1"/>
      <protection hidden="1"/>
    </xf>
    <xf numFmtId="0" fontId="10" fillId="0" borderId="3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>
      <alignment horizontal="center"/>
    </xf>
    <xf numFmtId="0" fontId="10" fillId="0" borderId="36" xfId="0" applyFont="1" applyBorder="1" applyAlignment="1" applyProtection="1">
      <alignment horizontal="center" vertical="center"/>
      <protection hidden="1"/>
    </xf>
    <xf numFmtId="0" fontId="4" fillId="0" borderId="36" xfId="0" applyFont="1" applyBorder="1" applyAlignment="1">
      <alignment horizontal="center"/>
    </xf>
    <xf numFmtId="0" fontId="10" fillId="0" borderId="18" xfId="0" applyFont="1" applyBorder="1" applyAlignment="1" applyProtection="1">
      <alignment horizontal="center" vertical="center"/>
    </xf>
    <xf numFmtId="0" fontId="10" fillId="0" borderId="35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/>
    </xf>
    <xf numFmtId="0" fontId="4" fillId="0" borderId="20" xfId="0" applyFont="1" applyBorder="1" applyAlignment="1" applyProtection="1">
      <alignment horizontal="center"/>
    </xf>
    <xf numFmtId="0" fontId="4" fillId="0" borderId="26" xfId="0" applyFont="1" applyBorder="1" applyAlignment="1" applyProtection="1">
      <alignment horizontal="center"/>
    </xf>
    <xf numFmtId="0" fontId="4" fillId="0" borderId="27" xfId="0" applyFont="1" applyBorder="1" applyAlignment="1" applyProtection="1">
      <alignment horizontal="center"/>
    </xf>
    <xf numFmtId="0" fontId="4" fillId="0" borderId="38" xfId="0" applyFont="1" applyBorder="1" applyAlignment="1" applyProtection="1">
      <alignment horizontal="center"/>
    </xf>
    <xf numFmtId="0" fontId="4" fillId="0" borderId="39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right" vertical="center" indent="1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>
      <alignment horizontal="center"/>
    </xf>
    <xf numFmtId="0" fontId="13" fillId="0" borderId="0" xfId="1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 textRotation="255"/>
    </xf>
    <xf numFmtId="0" fontId="4" fillId="0" borderId="11" xfId="0" applyFont="1" applyBorder="1" applyAlignment="1" applyProtection="1">
      <alignment horizontal="center" vertical="center" textRotation="255"/>
    </xf>
    <xf numFmtId="0" fontId="4" fillId="0" borderId="17" xfId="0" applyFont="1" applyBorder="1" applyAlignment="1" applyProtection="1">
      <alignment horizontal="center" vertical="center" textRotation="255"/>
    </xf>
    <xf numFmtId="0" fontId="4" fillId="0" borderId="20" xfId="0" applyFont="1" applyBorder="1" applyAlignment="1"/>
    <xf numFmtId="0" fontId="4" fillId="0" borderId="21" xfId="0" applyFont="1" applyBorder="1" applyAlignment="1"/>
    <xf numFmtId="0" fontId="4" fillId="0" borderId="26" xfId="0" applyFont="1" applyBorder="1" applyAlignment="1"/>
    <xf numFmtId="0" fontId="4" fillId="0" borderId="27" xfId="0" applyFont="1" applyBorder="1" applyAlignment="1"/>
    <xf numFmtId="0" fontId="4" fillId="0" borderId="28" xfId="0" applyFont="1" applyBorder="1" applyAlignment="1"/>
    <xf numFmtId="0" fontId="4" fillId="0" borderId="29" xfId="0" applyFont="1" applyBorder="1" applyAlignment="1"/>
    <xf numFmtId="0" fontId="4" fillId="0" borderId="30" xfId="0" applyFont="1" applyBorder="1" applyAlignment="1"/>
    <xf numFmtId="0" fontId="4" fillId="0" borderId="31" xfId="0" applyFont="1" applyBorder="1" applyAlignment="1"/>
    <xf numFmtId="0" fontId="4" fillId="0" borderId="21" xfId="0" applyFont="1" applyBorder="1" applyAlignment="1" applyProtection="1">
      <alignment horizontal="center"/>
    </xf>
    <xf numFmtId="0" fontId="4" fillId="0" borderId="28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center"/>
    </xf>
    <xf numFmtId="0" fontId="4" fillId="0" borderId="30" xfId="0" applyFont="1" applyBorder="1" applyAlignment="1" applyProtection="1">
      <alignment horizontal="center"/>
    </xf>
    <xf numFmtId="0" fontId="4" fillId="0" borderId="31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 vertical="center" textRotation="255"/>
    </xf>
    <xf numFmtId="0" fontId="4" fillId="0" borderId="10" xfId="0" applyFont="1" applyBorder="1" applyAlignment="1" applyProtection="1">
      <alignment horizontal="center" vertical="center" textRotation="255"/>
    </xf>
    <xf numFmtId="0" fontId="4" fillId="0" borderId="16" xfId="0" applyFont="1" applyBorder="1" applyAlignment="1" applyProtection="1">
      <alignment horizontal="center" vertical="center" textRotation="255"/>
    </xf>
    <xf numFmtId="0" fontId="4" fillId="0" borderId="5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center" wrapText="1" readingOrder="1"/>
    </xf>
    <xf numFmtId="58" fontId="5" fillId="0" borderId="0" xfId="1" applyNumberFormat="1" applyFont="1" applyAlignment="1">
      <alignment horizontal="left" vertical="center"/>
    </xf>
    <xf numFmtId="0" fontId="5" fillId="0" borderId="0" xfId="1" applyFont="1" applyAlignment="1" applyProtection="1">
      <alignment horizontal="left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13" xfId="0" applyFont="1" applyBorder="1" applyAlignment="1" applyProtection="1">
      <alignment horizontal="center" vertical="center"/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textRotation="255"/>
    </xf>
    <xf numFmtId="0" fontId="4" fillId="0" borderId="7" xfId="0" applyFont="1" applyBorder="1" applyAlignment="1" applyProtection="1">
      <alignment horizontal="center" vertical="center" textRotation="255"/>
    </xf>
    <xf numFmtId="0" fontId="4" fillId="0" borderId="12" xfId="0" applyFont="1" applyBorder="1" applyAlignment="1" applyProtection="1">
      <alignment horizontal="center" vertical="center" textRotation="255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9526</xdr:colOff>
      <xdr:row>8</xdr:row>
      <xdr:rowOff>0</xdr:rowOff>
    </xdr:from>
    <xdr:to>
      <xdr:col>12</xdr:col>
      <xdr:colOff>212481</xdr:colOff>
      <xdr:row>11</xdr:row>
      <xdr:rowOff>2370</xdr:rowOff>
    </xdr:to>
    <xdr:sp macro="" textlink="">
      <xdr:nvSpPr>
        <xdr:cNvPr id="2" name="AutoShape 142"/>
        <xdr:cNvSpPr>
          <a:spLocks noChangeArrowheads="1"/>
        </xdr:cNvSpPr>
      </xdr:nvSpPr>
      <xdr:spPr bwMode="auto">
        <a:xfrm>
          <a:off x="3305176" y="1809750"/>
          <a:ext cx="641105" cy="51672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8</xdr:row>
      <xdr:rowOff>0</xdr:rowOff>
    </xdr:from>
    <xdr:to>
      <xdr:col>18</xdr:col>
      <xdr:colOff>202956</xdr:colOff>
      <xdr:row>11</xdr:row>
      <xdr:rowOff>2370</xdr:rowOff>
    </xdr:to>
    <xdr:sp macro="" textlink="">
      <xdr:nvSpPr>
        <xdr:cNvPr id="3" name="AutoShape 142"/>
        <xdr:cNvSpPr>
          <a:spLocks noChangeArrowheads="1"/>
        </xdr:cNvSpPr>
      </xdr:nvSpPr>
      <xdr:spPr bwMode="auto">
        <a:xfrm>
          <a:off x="4610100" y="1809750"/>
          <a:ext cx="641106" cy="51672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8</xdr:row>
      <xdr:rowOff>0</xdr:rowOff>
    </xdr:from>
    <xdr:to>
      <xdr:col>24</xdr:col>
      <xdr:colOff>202956</xdr:colOff>
      <xdr:row>11</xdr:row>
      <xdr:rowOff>2370</xdr:rowOff>
    </xdr:to>
    <xdr:sp macro="" textlink="">
      <xdr:nvSpPr>
        <xdr:cNvPr id="4" name="AutoShape 142"/>
        <xdr:cNvSpPr>
          <a:spLocks noChangeArrowheads="1"/>
        </xdr:cNvSpPr>
      </xdr:nvSpPr>
      <xdr:spPr bwMode="auto">
        <a:xfrm>
          <a:off x="5924550" y="1809750"/>
          <a:ext cx="641106" cy="51672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13</xdr:row>
      <xdr:rowOff>0</xdr:rowOff>
    </xdr:from>
    <xdr:to>
      <xdr:col>24</xdr:col>
      <xdr:colOff>202956</xdr:colOff>
      <xdr:row>16</xdr:row>
      <xdr:rowOff>2370</xdr:rowOff>
    </xdr:to>
    <xdr:sp macro="" textlink="">
      <xdr:nvSpPr>
        <xdr:cNvPr id="5" name="AutoShape 142"/>
        <xdr:cNvSpPr>
          <a:spLocks noChangeArrowheads="1"/>
        </xdr:cNvSpPr>
      </xdr:nvSpPr>
      <xdr:spPr bwMode="auto">
        <a:xfrm>
          <a:off x="5924550" y="2667000"/>
          <a:ext cx="641106" cy="51672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13</xdr:row>
      <xdr:rowOff>0</xdr:rowOff>
    </xdr:from>
    <xdr:to>
      <xdr:col>18</xdr:col>
      <xdr:colOff>202956</xdr:colOff>
      <xdr:row>16</xdr:row>
      <xdr:rowOff>2370</xdr:rowOff>
    </xdr:to>
    <xdr:sp macro="" textlink="">
      <xdr:nvSpPr>
        <xdr:cNvPr id="6" name="AutoShape 142"/>
        <xdr:cNvSpPr>
          <a:spLocks noChangeArrowheads="1"/>
        </xdr:cNvSpPr>
      </xdr:nvSpPr>
      <xdr:spPr bwMode="auto">
        <a:xfrm>
          <a:off x="4610100" y="2667000"/>
          <a:ext cx="641106" cy="51672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18</xdr:row>
      <xdr:rowOff>0</xdr:rowOff>
    </xdr:from>
    <xdr:to>
      <xdr:col>24</xdr:col>
      <xdr:colOff>202956</xdr:colOff>
      <xdr:row>21</xdr:row>
      <xdr:rowOff>2371</xdr:rowOff>
    </xdr:to>
    <xdr:sp macro="" textlink="">
      <xdr:nvSpPr>
        <xdr:cNvPr id="7" name="AutoShape 142"/>
        <xdr:cNvSpPr>
          <a:spLocks noChangeArrowheads="1"/>
        </xdr:cNvSpPr>
      </xdr:nvSpPr>
      <xdr:spPr bwMode="auto">
        <a:xfrm>
          <a:off x="5924550" y="3524250"/>
          <a:ext cx="641106" cy="516721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23</xdr:row>
      <xdr:rowOff>0</xdr:rowOff>
    </xdr:from>
    <xdr:to>
      <xdr:col>18</xdr:col>
      <xdr:colOff>202956</xdr:colOff>
      <xdr:row>26</xdr:row>
      <xdr:rowOff>2371</xdr:rowOff>
    </xdr:to>
    <xdr:sp macro="" textlink="">
      <xdr:nvSpPr>
        <xdr:cNvPr id="8" name="AutoShape 142"/>
        <xdr:cNvSpPr>
          <a:spLocks noChangeArrowheads="1"/>
        </xdr:cNvSpPr>
      </xdr:nvSpPr>
      <xdr:spPr bwMode="auto">
        <a:xfrm>
          <a:off x="4610100" y="4381500"/>
          <a:ext cx="641106" cy="516721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18</xdr:row>
      <xdr:rowOff>0</xdr:rowOff>
    </xdr:from>
    <xdr:to>
      <xdr:col>12</xdr:col>
      <xdr:colOff>202955</xdr:colOff>
      <xdr:row>21</xdr:row>
      <xdr:rowOff>2371</xdr:rowOff>
    </xdr:to>
    <xdr:sp macro="" textlink="">
      <xdr:nvSpPr>
        <xdr:cNvPr id="9" name="AutoShape 142"/>
        <xdr:cNvSpPr>
          <a:spLocks noChangeArrowheads="1"/>
        </xdr:cNvSpPr>
      </xdr:nvSpPr>
      <xdr:spPr bwMode="auto">
        <a:xfrm>
          <a:off x="3295650" y="3524250"/>
          <a:ext cx="641105" cy="516721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23</xdr:row>
      <xdr:rowOff>0</xdr:rowOff>
    </xdr:from>
    <xdr:to>
      <xdr:col>12</xdr:col>
      <xdr:colOff>202955</xdr:colOff>
      <xdr:row>26</xdr:row>
      <xdr:rowOff>2371</xdr:rowOff>
    </xdr:to>
    <xdr:sp macro="" textlink="">
      <xdr:nvSpPr>
        <xdr:cNvPr id="10" name="AutoShape 142"/>
        <xdr:cNvSpPr>
          <a:spLocks noChangeArrowheads="1"/>
        </xdr:cNvSpPr>
      </xdr:nvSpPr>
      <xdr:spPr bwMode="auto">
        <a:xfrm>
          <a:off x="3295650" y="4381500"/>
          <a:ext cx="641105" cy="516721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6</xdr:col>
      <xdr:colOff>202955</xdr:colOff>
      <xdr:row>16</xdr:row>
      <xdr:rowOff>2370</xdr:rowOff>
    </xdr:to>
    <xdr:sp macro="" textlink="">
      <xdr:nvSpPr>
        <xdr:cNvPr id="11" name="AutoShape 142"/>
        <xdr:cNvSpPr>
          <a:spLocks noChangeArrowheads="1"/>
        </xdr:cNvSpPr>
      </xdr:nvSpPr>
      <xdr:spPr bwMode="auto">
        <a:xfrm>
          <a:off x="1981200" y="2667000"/>
          <a:ext cx="641105" cy="51672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6</xdr:col>
      <xdr:colOff>202955</xdr:colOff>
      <xdr:row>21</xdr:row>
      <xdr:rowOff>2371</xdr:rowOff>
    </xdr:to>
    <xdr:sp macro="" textlink="">
      <xdr:nvSpPr>
        <xdr:cNvPr id="12" name="AutoShape 142"/>
        <xdr:cNvSpPr>
          <a:spLocks noChangeArrowheads="1"/>
        </xdr:cNvSpPr>
      </xdr:nvSpPr>
      <xdr:spPr bwMode="auto">
        <a:xfrm>
          <a:off x="1981200" y="3524250"/>
          <a:ext cx="641105" cy="516721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23</xdr:row>
      <xdr:rowOff>0</xdr:rowOff>
    </xdr:from>
    <xdr:to>
      <xdr:col>6</xdr:col>
      <xdr:colOff>202955</xdr:colOff>
      <xdr:row>26</xdr:row>
      <xdr:rowOff>2371</xdr:rowOff>
    </xdr:to>
    <xdr:sp macro="" textlink="">
      <xdr:nvSpPr>
        <xdr:cNvPr id="13" name="AutoShape 142"/>
        <xdr:cNvSpPr>
          <a:spLocks noChangeArrowheads="1"/>
        </xdr:cNvSpPr>
      </xdr:nvSpPr>
      <xdr:spPr bwMode="auto">
        <a:xfrm>
          <a:off x="1981200" y="4381500"/>
          <a:ext cx="641105" cy="516721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44"/>
  <sheetViews>
    <sheetView tabSelected="1" topLeftCell="A10" zoomScale="70" zoomScaleNormal="70" workbookViewId="0">
      <selection activeCell="B18" sqref="B18:B22"/>
    </sheetView>
  </sheetViews>
  <sheetFormatPr defaultRowHeight="13.5"/>
  <cols>
    <col min="1" max="1" width="2.625" style="58" customWidth="1"/>
    <col min="2" max="2" width="17.625" style="58" customWidth="1"/>
    <col min="3" max="30" width="2.875" style="58" customWidth="1"/>
    <col min="31" max="31" width="5.75" style="58" customWidth="1"/>
    <col min="32" max="33" width="3.875" style="58" customWidth="1"/>
    <col min="34" max="34" width="7.25" style="58" customWidth="1"/>
    <col min="35" max="35" width="3.875" style="58" customWidth="1"/>
    <col min="36" max="16384" width="9" style="58"/>
  </cols>
  <sheetData>
    <row r="1" spans="1:42" s="1" customFormat="1" ht="26.25" customHeight="1">
      <c r="A1" s="107" t="s">
        <v>35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8">
        <v>43092</v>
      </c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</row>
    <row r="2" spans="1:42" s="1" customFormat="1" ht="26.2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9" t="s">
        <v>0</v>
      </c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</row>
    <row r="3" spans="1:42" s="1" customFormat="1" ht="22.5" customHeight="1" thickBot="1">
      <c r="A3" s="2"/>
      <c r="B3" s="3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6"/>
    </row>
    <row r="4" spans="1:42" s="7" customFormat="1" ht="13.5" customHeight="1">
      <c r="B4" s="110" t="s">
        <v>2</v>
      </c>
      <c r="C4" s="113" t="str">
        <f>IF(B8="","",B8)</f>
        <v>葛　生</v>
      </c>
      <c r="D4" s="69"/>
      <c r="E4" s="69"/>
      <c r="F4" s="69"/>
      <c r="G4" s="69"/>
      <c r="H4" s="114"/>
      <c r="I4" s="113" t="str">
        <f>IF(B13="","",B13)</f>
        <v>佐野北</v>
      </c>
      <c r="J4" s="69"/>
      <c r="K4" s="69"/>
      <c r="L4" s="69"/>
      <c r="M4" s="69"/>
      <c r="N4" s="114"/>
      <c r="O4" s="113" t="str">
        <f>IF(B18="","",B18)</f>
        <v>田沼東</v>
      </c>
      <c r="P4" s="69"/>
      <c r="Q4" s="69"/>
      <c r="R4" s="69"/>
      <c r="S4" s="69"/>
      <c r="T4" s="114"/>
      <c r="U4" s="113" t="str">
        <f>IF(B23="","",B23)</f>
        <v>佐野南</v>
      </c>
      <c r="V4" s="69"/>
      <c r="W4" s="69"/>
      <c r="X4" s="69"/>
      <c r="Y4" s="69"/>
      <c r="Z4" s="69"/>
      <c r="AA4" s="120" t="s">
        <v>3</v>
      </c>
      <c r="AB4" s="101" t="s">
        <v>4</v>
      </c>
      <c r="AC4" s="101" t="s">
        <v>5</v>
      </c>
      <c r="AD4" s="101" t="s">
        <v>6</v>
      </c>
      <c r="AE4" s="104" t="s">
        <v>7</v>
      </c>
      <c r="AF4" s="101" t="s">
        <v>8</v>
      </c>
      <c r="AG4" s="101" t="s">
        <v>9</v>
      </c>
      <c r="AH4" s="104" t="s">
        <v>10</v>
      </c>
      <c r="AI4" s="85" t="s">
        <v>11</v>
      </c>
    </row>
    <row r="5" spans="1:42" s="7" customFormat="1" ht="13.5" customHeight="1">
      <c r="B5" s="111"/>
      <c r="C5" s="115"/>
      <c r="D5" s="82"/>
      <c r="E5" s="82"/>
      <c r="F5" s="82"/>
      <c r="G5" s="82"/>
      <c r="H5" s="116"/>
      <c r="I5" s="115"/>
      <c r="J5" s="82"/>
      <c r="K5" s="82"/>
      <c r="L5" s="82"/>
      <c r="M5" s="82"/>
      <c r="N5" s="116"/>
      <c r="O5" s="115"/>
      <c r="P5" s="82"/>
      <c r="Q5" s="82"/>
      <c r="R5" s="82"/>
      <c r="S5" s="82"/>
      <c r="T5" s="116"/>
      <c r="U5" s="115"/>
      <c r="V5" s="82"/>
      <c r="W5" s="82"/>
      <c r="X5" s="82"/>
      <c r="Y5" s="82"/>
      <c r="Z5" s="82"/>
      <c r="AA5" s="121"/>
      <c r="AB5" s="102"/>
      <c r="AC5" s="102"/>
      <c r="AD5" s="102"/>
      <c r="AE5" s="105"/>
      <c r="AF5" s="102"/>
      <c r="AG5" s="102"/>
      <c r="AH5" s="105"/>
      <c r="AI5" s="86"/>
    </row>
    <row r="6" spans="1:42" s="7" customFormat="1" ht="13.5" customHeight="1">
      <c r="B6" s="111"/>
      <c r="C6" s="115"/>
      <c r="D6" s="82"/>
      <c r="E6" s="82"/>
      <c r="F6" s="82"/>
      <c r="G6" s="82"/>
      <c r="H6" s="116"/>
      <c r="I6" s="115"/>
      <c r="J6" s="82"/>
      <c r="K6" s="82"/>
      <c r="L6" s="82"/>
      <c r="M6" s="82"/>
      <c r="N6" s="116"/>
      <c r="O6" s="115"/>
      <c r="P6" s="82"/>
      <c r="Q6" s="82"/>
      <c r="R6" s="82"/>
      <c r="S6" s="82"/>
      <c r="T6" s="116"/>
      <c r="U6" s="115"/>
      <c r="V6" s="82"/>
      <c r="W6" s="82"/>
      <c r="X6" s="82"/>
      <c r="Y6" s="82"/>
      <c r="Z6" s="82"/>
      <c r="AA6" s="121"/>
      <c r="AB6" s="102"/>
      <c r="AC6" s="102"/>
      <c r="AD6" s="102"/>
      <c r="AE6" s="105"/>
      <c r="AF6" s="102"/>
      <c r="AG6" s="102"/>
      <c r="AH6" s="105"/>
      <c r="AI6" s="86"/>
    </row>
    <row r="7" spans="1:42" s="7" customFormat="1" ht="13.5" customHeight="1">
      <c r="B7" s="112"/>
      <c r="C7" s="117"/>
      <c r="D7" s="118"/>
      <c r="E7" s="118"/>
      <c r="F7" s="118"/>
      <c r="G7" s="118"/>
      <c r="H7" s="119"/>
      <c r="I7" s="117"/>
      <c r="J7" s="118"/>
      <c r="K7" s="118"/>
      <c r="L7" s="118"/>
      <c r="M7" s="118"/>
      <c r="N7" s="119"/>
      <c r="O7" s="117"/>
      <c r="P7" s="118"/>
      <c r="Q7" s="118"/>
      <c r="R7" s="118"/>
      <c r="S7" s="118"/>
      <c r="T7" s="119"/>
      <c r="U7" s="117"/>
      <c r="V7" s="118"/>
      <c r="W7" s="118"/>
      <c r="X7" s="118"/>
      <c r="Y7" s="118"/>
      <c r="Z7" s="118"/>
      <c r="AA7" s="122"/>
      <c r="AB7" s="103"/>
      <c r="AC7" s="103"/>
      <c r="AD7" s="103"/>
      <c r="AE7" s="106"/>
      <c r="AF7" s="103"/>
      <c r="AG7" s="103"/>
      <c r="AH7" s="106"/>
      <c r="AI7" s="87"/>
    </row>
    <row r="8" spans="1:42" s="7" customFormat="1" ht="13.5" customHeight="1">
      <c r="B8" s="73" t="s">
        <v>34</v>
      </c>
      <c r="C8" s="75"/>
      <c r="D8" s="88"/>
      <c r="E8" s="88"/>
      <c r="F8" s="88"/>
      <c r="G8" s="88"/>
      <c r="H8" s="89"/>
      <c r="O8" s="8"/>
      <c r="U8" s="9"/>
      <c r="Z8" s="10"/>
      <c r="AA8" s="11"/>
      <c r="AB8" s="12"/>
      <c r="AC8" s="12"/>
      <c r="AD8" s="12"/>
      <c r="AE8" s="12"/>
      <c r="AF8" s="12"/>
      <c r="AG8" s="12"/>
      <c r="AH8" s="12"/>
      <c r="AI8" s="13"/>
      <c r="AP8" s="14"/>
    </row>
    <row r="9" spans="1:42" s="7" customFormat="1" ht="13.5" customHeight="1">
      <c r="B9" s="73"/>
      <c r="C9" s="90"/>
      <c r="D9" s="91"/>
      <c r="E9" s="91"/>
      <c r="F9" s="91"/>
      <c r="G9" s="91"/>
      <c r="H9" s="92"/>
      <c r="I9" s="8"/>
      <c r="L9" s="15" t="s">
        <v>13</v>
      </c>
      <c r="O9" s="8"/>
      <c r="R9" s="15" t="s">
        <v>13</v>
      </c>
      <c r="U9" s="8"/>
      <c r="X9" s="15" t="s">
        <v>13</v>
      </c>
      <c r="AA9" s="16"/>
      <c r="AB9" s="12"/>
      <c r="AC9" s="12"/>
      <c r="AD9" s="12"/>
      <c r="AE9" s="12"/>
      <c r="AF9" s="12"/>
      <c r="AG9" s="12"/>
      <c r="AH9" s="12"/>
      <c r="AI9" s="13"/>
      <c r="AP9" s="14"/>
    </row>
    <row r="10" spans="1:42" s="7" customFormat="1" ht="13.5" customHeight="1">
      <c r="B10" s="73"/>
      <c r="C10" s="90"/>
      <c r="D10" s="91"/>
      <c r="E10" s="91"/>
      <c r="F10" s="91"/>
      <c r="G10" s="91"/>
      <c r="H10" s="92"/>
      <c r="I10" s="17" t="str">
        <f>IF(J10="","",IF(J10=2,"○",IF(J10=1,"●",IF(J10=0,"●",""))))</f>
        <v/>
      </c>
      <c r="J10" s="18" t="str">
        <f>IF(K9="","",IF(K9&gt;M9,1,0)+IF(K10&gt;M10,1,0)+IF(K11&gt;M11,1,0))</f>
        <v/>
      </c>
      <c r="L10" s="15" t="s">
        <v>13</v>
      </c>
      <c r="N10" s="18" t="str">
        <f>IF(M9="","",IF(M9&gt;K9,1,0)+IF(M10&gt;K10,1,0)+IF(M11&gt;K11,1,0))</f>
        <v/>
      </c>
      <c r="O10" s="17" t="str">
        <f>IF(P10="","",IF(P10=2,"○",IF(P10=1,"●",IF(P10=0,"●",""))))</f>
        <v/>
      </c>
      <c r="P10" s="18" t="str">
        <f>IF(Q9="","",IF(Q9&gt;S9,1,0)+IF(Q10&gt;S10,1,0)+IF(Q11&gt;S11,1,0))</f>
        <v/>
      </c>
      <c r="R10" s="15" t="s">
        <v>13</v>
      </c>
      <c r="T10" s="18" t="str">
        <f>IF(S9="","",IF(S9&gt;Q9,1,0)+IF(S10&gt;Q10,1,0)+IF(S11&gt;Q11,1,0))</f>
        <v/>
      </c>
      <c r="U10" s="17" t="str">
        <f>IF(V10="","",IF(V10=2,"○",IF(V10=1,"●",IF(V10=0,"●",""))))</f>
        <v/>
      </c>
      <c r="V10" s="18" t="str">
        <f>IF(W9="","",IF(W9&gt;Y9,1,0)+IF(W10&gt;Y10,1,0)+IF(W11&gt;Y11,1,0))</f>
        <v/>
      </c>
      <c r="X10" s="15" t="s">
        <v>13</v>
      </c>
      <c r="Z10" s="18" t="str">
        <f>IF(Y9="","",IF(Y9&gt;W9,1,0)+IF(Y10&gt;W10,1,0)+IF(Y11&gt;W11,1,0))</f>
        <v/>
      </c>
      <c r="AA10" s="19" t="str">
        <f>IF(J10="","",EXACT(I10,"○")+EXACT(O10,"○")+EXACT(U10,"○"))</f>
        <v/>
      </c>
      <c r="AB10" s="20" t="str">
        <f>IF(N10="","",EXACT(I10,"●")+EXACT(O10,"●")+EXACT(U10,"●"))</f>
        <v/>
      </c>
      <c r="AC10" s="20" t="str">
        <f>IF(ISERROR(IF(J10="","",J10+P10+V10)),"",(IF(J10="","",J10+P10+V10)))</f>
        <v/>
      </c>
      <c r="AD10" s="20" t="str">
        <f>IF(ISERROR(IF(N10="","",N10+T10+Z10)),"",(IF(N10="","",N10+T10+Z10)))</f>
        <v/>
      </c>
      <c r="AE10" s="21" t="str">
        <f>IF(ISERROR(AC10/AD10),"",AC10/AD10)</f>
        <v/>
      </c>
      <c r="AF10" s="22" t="str">
        <f>IF(K9="","",SUM(K9:K11)+SUM(Q9:Q11)+SUM(W9:W11))</f>
        <v/>
      </c>
      <c r="AG10" s="22" t="str">
        <f>IF(M9="","",SUM(M9:M11)+SUM(S9:S11)+SUM(Y9:Y11))</f>
        <v/>
      </c>
      <c r="AH10" s="21" t="str">
        <f>IF(ISERROR(AF10/AG10),"",AF10/AG10)</f>
        <v/>
      </c>
      <c r="AI10" s="23" t="str">
        <f>IF(ISERROR(RANK(AL10,$AL$10:$AL$25)),"",(RANK(AL10,$AL$10:$AL$25)))</f>
        <v/>
      </c>
      <c r="AK10" s="24" t="e">
        <f>IF(OR(AA10=AA15,AA10=AA20,AA10=AA25,),CHOOSE(RANK(AA10,AA10:AA25)+1,0,400,300,200,100)+AA10+AE10,CHOOSE(RANK(AA10,AA10:AA25)+1,0,400,300,200,100))</f>
        <v>#VALUE!</v>
      </c>
      <c r="AL10" s="24" t="e">
        <f>IF(OR(AK10=AK10,AK10=AK15,AK10=AK20,AK10=AK25,),CHOOSE(RANK(AK10,AK10:AK25)+1,0,400,300,200,100)+AH10,CHOOSE(RANK(AK10,AK10:AK25)+1,0,,400,300,200,100))</f>
        <v>#VALUE!</v>
      </c>
      <c r="AP10" s="14"/>
    </row>
    <row r="11" spans="1:42" s="7" customFormat="1" ht="13.5" customHeight="1">
      <c r="B11" s="73"/>
      <c r="C11" s="90"/>
      <c r="D11" s="91"/>
      <c r="E11" s="91"/>
      <c r="F11" s="91"/>
      <c r="G11" s="91"/>
      <c r="H11" s="92"/>
      <c r="I11" s="8"/>
      <c r="J11" s="15"/>
      <c r="L11" s="15" t="s">
        <v>13</v>
      </c>
      <c r="O11" s="8"/>
      <c r="R11" s="15" t="s">
        <v>13</v>
      </c>
      <c r="T11" s="15"/>
      <c r="U11" s="8"/>
      <c r="X11" s="15" t="s">
        <v>13</v>
      </c>
      <c r="Z11" s="15"/>
      <c r="AA11" s="16"/>
      <c r="AB11" s="12"/>
      <c r="AC11" s="12"/>
      <c r="AD11" s="12"/>
      <c r="AE11" s="25"/>
      <c r="AF11" s="26"/>
      <c r="AG11" s="26"/>
      <c r="AH11" s="12"/>
      <c r="AI11" s="13"/>
      <c r="AK11" s="24"/>
      <c r="AL11" s="24"/>
      <c r="AP11" s="14" t="str">
        <f>IF(ISERROR(IF(AI13=1,B14,IF(AI18=1,B19,IF(AI23=1,B24,"")))),"",(IF(AI13=1,B14,IF(AI18=1,B19,IF(AI23=1,B24,"")))))</f>
        <v/>
      </c>
    </row>
    <row r="12" spans="1:42" s="7" customFormat="1" ht="13.5" customHeight="1">
      <c r="B12" s="73"/>
      <c r="C12" s="93"/>
      <c r="D12" s="94"/>
      <c r="E12" s="94"/>
      <c r="F12" s="94"/>
      <c r="G12" s="94"/>
      <c r="H12" s="95"/>
      <c r="I12" s="27"/>
      <c r="J12" s="28"/>
      <c r="K12" s="29"/>
      <c r="L12" s="29"/>
      <c r="M12" s="29"/>
      <c r="N12" s="29"/>
      <c r="O12" s="27"/>
      <c r="P12" s="29"/>
      <c r="Q12" s="29"/>
      <c r="R12" s="28"/>
      <c r="S12" s="29"/>
      <c r="T12" s="28"/>
      <c r="U12" s="27"/>
      <c r="V12" s="29"/>
      <c r="W12" s="29"/>
      <c r="X12" s="28"/>
      <c r="Y12" s="29"/>
      <c r="Z12" s="28"/>
      <c r="AA12" s="30"/>
      <c r="AB12" s="31"/>
      <c r="AC12" s="31"/>
      <c r="AD12" s="31"/>
      <c r="AE12" s="32"/>
      <c r="AF12" s="33"/>
      <c r="AG12" s="33"/>
      <c r="AH12" s="31"/>
      <c r="AI12" s="34"/>
      <c r="AK12" s="24"/>
      <c r="AL12" s="24"/>
      <c r="AP12" s="14" t="str">
        <f>IF(ISERROR(IF(AI14=1,B13,IF(AI19=1,B18,IF(AI24=1,B23,"")))),"",(IF(AI14=1,B13,IF(AI19=1,B18,IF(AI24=1,B23,"")))))</f>
        <v/>
      </c>
    </row>
    <row r="13" spans="1:42" s="7" customFormat="1" ht="13.5" customHeight="1">
      <c r="B13" s="73" t="s">
        <v>12</v>
      </c>
      <c r="I13" s="75"/>
      <c r="J13" s="76"/>
      <c r="K13" s="76"/>
      <c r="L13" s="76"/>
      <c r="M13" s="76"/>
      <c r="N13" s="96"/>
      <c r="R13" s="15"/>
      <c r="T13" s="15"/>
      <c r="U13" s="9"/>
      <c r="X13" s="15"/>
      <c r="Z13" s="15"/>
      <c r="AA13" s="16"/>
      <c r="AB13" s="12"/>
      <c r="AC13" s="12"/>
      <c r="AD13" s="12"/>
      <c r="AE13" s="25"/>
      <c r="AF13" s="26"/>
      <c r="AG13" s="26"/>
      <c r="AH13" s="12"/>
      <c r="AI13" s="13"/>
      <c r="AK13" s="24"/>
      <c r="AL13" s="24"/>
    </row>
    <row r="14" spans="1:42" s="7" customFormat="1" ht="13.5" customHeight="1">
      <c r="B14" s="73"/>
      <c r="E14" s="7" t="str">
        <f>IF(M9="","",M9)</f>
        <v/>
      </c>
      <c r="F14" s="15" t="s">
        <v>13</v>
      </c>
      <c r="G14" s="7" t="str">
        <f>IF(K9="","",K9)</f>
        <v/>
      </c>
      <c r="H14" s="15"/>
      <c r="I14" s="77"/>
      <c r="J14" s="78"/>
      <c r="K14" s="78"/>
      <c r="L14" s="78"/>
      <c r="M14" s="78"/>
      <c r="N14" s="97"/>
      <c r="O14" s="8"/>
      <c r="Q14" s="35"/>
      <c r="R14" s="15" t="s">
        <v>13</v>
      </c>
      <c r="S14" s="35"/>
      <c r="T14" s="15"/>
      <c r="U14" s="8"/>
      <c r="W14" s="35"/>
      <c r="X14" s="15" t="s">
        <v>13</v>
      </c>
      <c r="Y14" s="35"/>
      <c r="Z14" s="15"/>
      <c r="AA14" s="16"/>
      <c r="AB14" s="12"/>
      <c r="AC14" s="12"/>
      <c r="AD14" s="12"/>
      <c r="AE14" s="25"/>
      <c r="AF14" s="26"/>
      <c r="AG14" s="26"/>
      <c r="AH14" s="12"/>
      <c r="AI14" s="13"/>
      <c r="AK14" s="24"/>
      <c r="AL14" s="24"/>
    </row>
    <row r="15" spans="1:42" s="7" customFormat="1" ht="13.5" customHeight="1">
      <c r="B15" s="73"/>
      <c r="C15" s="14" t="str">
        <f>IF(D15="","",IF(D15=2,"○",IF(D15=1,"●",IF(D15=0,"●",""))))</f>
        <v/>
      </c>
      <c r="D15" s="15" t="str">
        <f>N10</f>
        <v/>
      </c>
      <c r="F15" s="15" t="s">
        <v>13</v>
      </c>
      <c r="H15" s="15" t="str">
        <f>J10</f>
        <v/>
      </c>
      <c r="I15" s="77"/>
      <c r="J15" s="78"/>
      <c r="K15" s="78"/>
      <c r="L15" s="78"/>
      <c r="M15" s="78"/>
      <c r="N15" s="97"/>
      <c r="O15" s="17" t="str">
        <f>IF(P15="","",IF(P15=2,"○",IF(P15=1,"●",IF(P15=0,"●",""))))</f>
        <v/>
      </c>
      <c r="P15" s="18" t="str">
        <f>IF(Q14="","",IF(Q14&gt;S14,1,0)+IF(Q15&gt;S15,1,0)+IF(Q16&gt;S16,1,0))</f>
        <v/>
      </c>
      <c r="Q15" s="35"/>
      <c r="R15" s="15" t="s">
        <v>13</v>
      </c>
      <c r="S15" s="35"/>
      <c r="T15" s="18" t="str">
        <f>IF(S14="","",IF(S14&gt;Q14,1,0)+IF(S15&gt;Q15,1,0)+IF(S16&gt;Q16,1,0))</f>
        <v/>
      </c>
      <c r="U15" s="17" t="str">
        <f>IF(V15="","",IF(V15=2,"○",IF(V15=1,"●",IF(V15=0,"●",""))))</f>
        <v/>
      </c>
      <c r="V15" s="18" t="str">
        <f>IF($W14="","",IF($W14&gt;$Y14,1,0)+IF($W15&gt;$Y15,1,0)+IF($W16&gt;$Y16,1,0))</f>
        <v/>
      </c>
      <c r="W15" s="35"/>
      <c r="X15" s="15" t="s">
        <v>13</v>
      </c>
      <c r="Y15" s="35"/>
      <c r="Z15" s="18" t="str">
        <f>IF(Y14="","",IF(Y14&gt;W14,1,0)+IF(Y15&gt;W15,1,0)+IF(Y16&gt;W16,1,0))</f>
        <v/>
      </c>
      <c r="AA15" s="19" t="str">
        <f>IF(D15="","",EXACT(C15,"○")+EXACT(O15,"○")+EXACT(U15,"○"))</f>
        <v/>
      </c>
      <c r="AB15" s="36" t="str">
        <f>IF(D15="","",EXACT(C15,"●")+EXACT(O15,"●")+EXACT(U15,"●"))</f>
        <v/>
      </c>
      <c r="AC15" s="20" t="str">
        <f>IF(ISERROR(IF(D15="","",D15+P15+V15)),"",(IF(D15="","",D15+P15+V15)))</f>
        <v/>
      </c>
      <c r="AD15" s="20" t="str">
        <f>IF(ISERROR(IF(H15="","",H15+T15+Z15)),"",(IF(H15="","",H15+T15+Z15)))</f>
        <v/>
      </c>
      <c r="AE15" s="21" t="str">
        <f>IF(ISERROR(AC15/AD15),"",AC15/AD15)</f>
        <v/>
      </c>
      <c r="AF15" s="22" t="str">
        <f>IF(E14="","",SUM(E14:E16)+SUM(Q14:Q16)+SUM(W14:W16))</f>
        <v/>
      </c>
      <c r="AG15" s="22" t="str">
        <f>IF(G14="","",SUM(G14:G16)+SUM(S14:S16)+SUM(Y14:Y16))</f>
        <v/>
      </c>
      <c r="AH15" s="21" t="str">
        <f>IF(ISERROR(AF15/AG15),"",AF15/AG15)</f>
        <v/>
      </c>
      <c r="AI15" s="23" t="str">
        <f>IF(ISERROR(RANK(AL15,$AL$10:$AL$25)),"",(RANK(AL15,$AL$10:$AL$25)))</f>
        <v/>
      </c>
      <c r="AK15" s="24" t="e">
        <f>IF(OR(AA15=AA20,AA15=AA10,AA15=AA25,),CHOOSE(RANK(AA15,AA10:AA25)+1,0,400,300,200,100)+AA15+AE15,CHOOSE(RANK(AA15,AA10:AA25)+1,0,400,300,200,100))</f>
        <v>#VALUE!</v>
      </c>
      <c r="AL15" s="24" t="e">
        <f>IF(OR(AK15=AK10,AK15=AK15,AK15=AK20,AK15=AK25),CHOOSE(RANK(AK15,AK10:AK25)+1,0,400,300,200,100)+AH15,CHOOSE(RANK(AK15,AK10:AK25)+1,0,400,300,200,100))</f>
        <v>#VALUE!</v>
      </c>
    </row>
    <row r="16" spans="1:42" s="7" customFormat="1" ht="13.5" customHeight="1">
      <c r="B16" s="73"/>
      <c r="D16" s="15"/>
      <c r="E16" s="7" t="str">
        <f>IF(M11="","",M11)</f>
        <v/>
      </c>
      <c r="F16" s="15" t="s">
        <v>13</v>
      </c>
      <c r="G16" s="7" t="str">
        <f>IF(K11="","",K11)</f>
        <v/>
      </c>
      <c r="H16" s="15"/>
      <c r="I16" s="77"/>
      <c r="J16" s="78"/>
      <c r="K16" s="78"/>
      <c r="L16" s="78"/>
      <c r="M16" s="78"/>
      <c r="N16" s="97"/>
      <c r="O16" s="8"/>
      <c r="Q16" s="35"/>
      <c r="R16" s="15" t="s">
        <v>13</v>
      </c>
      <c r="S16" s="35"/>
      <c r="T16" s="15"/>
      <c r="U16" s="8"/>
      <c r="W16" s="35"/>
      <c r="X16" s="15" t="s">
        <v>13</v>
      </c>
      <c r="Y16" s="35"/>
      <c r="Z16" s="15"/>
      <c r="AA16" s="16"/>
      <c r="AB16" s="12"/>
      <c r="AC16" s="12"/>
      <c r="AD16" s="12"/>
      <c r="AE16" s="12"/>
      <c r="AF16" s="26"/>
      <c r="AG16" s="26"/>
      <c r="AH16" s="12"/>
      <c r="AI16" s="13"/>
      <c r="AK16" s="24"/>
      <c r="AL16" s="24"/>
    </row>
    <row r="17" spans="2:40" s="7" customFormat="1" ht="13.5" customHeight="1">
      <c r="B17" s="73"/>
      <c r="C17" s="29"/>
      <c r="D17" s="28"/>
      <c r="E17" s="29"/>
      <c r="F17" s="29"/>
      <c r="G17" s="29"/>
      <c r="H17" s="28"/>
      <c r="I17" s="98"/>
      <c r="J17" s="99"/>
      <c r="K17" s="99"/>
      <c r="L17" s="99"/>
      <c r="M17" s="99"/>
      <c r="N17" s="100"/>
      <c r="O17" s="27"/>
      <c r="P17" s="29"/>
      <c r="Q17" s="29"/>
      <c r="R17" s="29"/>
      <c r="S17" s="29"/>
      <c r="T17" s="29"/>
      <c r="U17" s="27"/>
      <c r="V17" s="29"/>
      <c r="W17" s="29"/>
      <c r="X17" s="29"/>
      <c r="Y17" s="29"/>
      <c r="Z17" s="29"/>
      <c r="AA17" s="30"/>
      <c r="AB17" s="31"/>
      <c r="AC17" s="31"/>
      <c r="AD17" s="31"/>
      <c r="AE17" s="31"/>
      <c r="AF17" s="33"/>
      <c r="AG17" s="33"/>
      <c r="AH17" s="31"/>
      <c r="AI17" s="34"/>
      <c r="AK17" s="24"/>
      <c r="AL17" s="24"/>
    </row>
    <row r="18" spans="2:40" s="7" customFormat="1" ht="13.5" customHeight="1">
      <c r="B18" s="73" t="s">
        <v>15</v>
      </c>
      <c r="D18" s="15"/>
      <c r="H18" s="15"/>
      <c r="I18" s="9"/>
      <c r="J18" s="37"/>
      <c r="K18" s="10"/>
      <c r="L18" s="10"/>
      <c r="M18" s="10"/>
      <c r="N18" s="10"/>
      <c r="O18" s="75"/>
      <c r="P18" s="76"/>
      <c r="Q18" s="76"/>
      <c r="R18" s="76"/>
      <c r="S18" s="76"/>
      <c r="T18" s="96"/>
      <c r="X18" s="15"/>
      <c r="Z18" s="15"/>
      <c r="AA18" s="16"/>
      <c r="AB18" s="12"/>
      <c r="AC18" s="12"/>
      <c r="AD18" s="12"/>
      <c r="AE18" s="12"/>
      <c r="AF18" s="26"/>
      <c r="AG18" s="26"/>
      <c r="AH18" s="12"/>
      <c r="AI18" s="13"/>
      <c r="AK18" s="24"/>
      <c r="AL18" s="24"/>
    </row>
    <row r="19" spans="2:40" s="7" customFormat="1" ht="13.5" customHeight="1">
      <c r="B19" s="73"/>
      <c r="D19" s="15"/>
      <c r="E19" s="7" t="str">
        <f>IF(S9="","",S9)</f>
        <v/>
      </c>
      <c r="F19" s="15" t="s">
        <v>13</v>
      </c>
      <c r="G19" s="7" t="str">
        <f>IF(Q9="","",Q9)</f>
        <v/>
      </c>
      <c r="H19" s="15"/>
      <c r="I19" s="8"/>
      <c r="J19" s="15"/>
      <c r="K19" s="7" t="str">
        <f>IF(S14="","",S14)</f>
        <v/>
      </c>
      <c r="L19" s="15" t="s">
        <v>13</v>
      </c>
      <c r="M19" s="7" t="str">
        <f>IF(Q14="","",Q14)</f>
        <v/>
      </c>
      <c r="O19" s="77"/>
      <c r="P19" s="78"/>
      <c r="Q19" s="78"/>
      <c r="R19" s="78"/>
      <c r="S19" s="78"/>
      <c r="T19" s="97"/>
      <c r="U19" s="8"/>
      <c r="W19" s="35"/>
      <c r="X19" s="15" t="s">
        <v>13</v>
      </c>
      <c r="Y19" s="35"/>
      <c r="Z19" s="15"/>
      <c r="AA19" s="16"/>
      <c r="AB19" s="12"/>
      <c r="AC19" s="12"/>
      <c r="AD19" s="12"/>
      <c r="AE19" s="12"/>
      <c r="AF19" s="26"/>
      <c r="AG19" s="26"/>
      <c r="AH19" s="12"/>
      <c r="AI19" s="13"/>
      <c r="AK19" s="24"/>
      <c r="AL19" s="24"/>
    </row>
    <row r="20" spans="2:40" s="7" customFormat="1" ht="13.5" customHeight="1">
      <c r="B20" s="73"/>
      <c r="C20" s="14" t="str">
        <f>IF(D20="","",IF(D20=2,"○",IF(D20=1,"●",IF(D20=0,"●",""))))</f>
        <v/>
      </c>
      <c r="D20" s="15" t="str">
        <f>T10</f>
        <v/>
      </c>
      <c r="E20" s="7" t="str">
        <f>IF(S10="","",S10)</f>
        <v/>
      </c>
      <c r="F20" s="15" t="s">
        <v>13</v>
      </c>
      <c r="G20" s="7" t="str">
        <f>IF(Q10="","",Q10)</f>
        <v/>
      </c>
      <c r="H20" s="15" t="str">
        <f>P10</f>
        <v/>
      </c>
      <c r="I20" s="17" t="str">
        <f>IF(J20="","",IF(J20=2,"○",IF(J20=1,"●",IF(J20=0,"●",""))))</f>
        <v/>
      </c>
      <c r="J20" s="15" t="str">
        <f>T15</f>
        <v/>
      </c>
      <c r="K20" s="7" t="str">
        <f>IF(S15="","",S15)</f>
        <v/>
      </c>
      <c r="L20" s="15" t="s">
        <v>13</v>
      </c>
      <c r="M20" s="7" t="str">
        <f>IF(Q15="","",Q15)</f>
        <v/>
      </c>
      <c r="N20" s="15" t="str">
        <f>P15</f>
        <v/>
      </c>
      <c r="O20" s="77"/>
      <c r="P20" s="78"/>
      <c r="Q20" s="78"/>
      <c r="R20" s="78"/>
      <c r="S20" s="78"/>
      <c r="T20" s="97"/>
      <c r="U20" s="17" t="str">
        <f>IF(V20="","",IF(V20=2,"○",IF(V20=1,"●",IF(V20=0,"●",""))))</f>
        <v/>
      </c>
      <c r="V20" s="18" t="str">
        <f>IF($W19="","",IF($W19&gt;$Y19,1,0)+IF($W20&gt;$Y20,1,0)+IF($W21&gt;$Y21,1,0))</f>
        <v/>
      </c>
      <c r="W20" s="35"/>
      <c r="X20" s="15" t="s">
        <v>13</v>
      </c>
      <c r="Y20" s="35"/>
      <c r="Z20" s="18" t="str">
        <f>IF($Y19="","",IF($Y19&gt;$W19,1,0)+IF($Y20&gt;$W20,1,0)+IF($Y21&gt;$W21,1,0))</f>
        <v/>
      </c>
      <c r="AA20" s="19" t="str">
        <f>IF(D20="","",EXACT(C20,"○")+EXACT(I20,"○")+EXACT(U20,"○"))</f>
        <v/>
      </c>
      <c r="AB20" s="36" t="str">
        <f>IF(H20="","",EXACT(C20,"●")+EXACT(I20,"●")+EXACT(U20,"●"))</f>
        <v/>
      </c>
      <c r="AC20" s="20" t="str">
        <f>IF(ISERROR(IF(D20="","",+D20+J20+V20)),"",(IF(D20="","",+D20+J20+V20)))</f>
        <v/>
      </c>
      <c r="AD20" s="20" t="str">
        <f>IF(ISERROR(IF(H20="","",H20+N20+Z20)),"",(IF(H20="","",H20+N20+Z20)))</f>
        <v/>
      </c>
      <c r="AE20" s="21" t="str">
        <f>IF(ISERROR(AC20/AD20),"",AC20/AD20)</f>
        <v/>
      </c>
      <c r="AF20" s="22" t="str">
        <f>IF(E19="","",SUM(E19:E21)+SUM(K19:K21)+SUM(W19:W21))</f>
        <v/>
      </c>
      <c r="AG20" s="22" t="str">
        <f>IF(G19="","",SUM(G19:G21)+SUM(M19:M21)+SUM(Y19:Y21))</f>
        <v/>
      </c>
      <c r="AH20" s="21" t="str">
        <f>IF(ISERROR(AF20/AG20),"",AF20/AG20)</f>
        <v/>
      </c>
      <c r="AI20" s="23" t="str">
        <f>IF(ISERROR(RANK(AL20,$AL$10:$AL$25)),"",(RANK(AL20,$AL$10:$AL$25)))</f>
        <v/>
      </c>
      <c r="AK20" s="24" t="e">
        <f>IF(OR(AA20=AA10,AA20=AA15,AA20=AA25),CHOOSE(RANK(AA20,AA10:AA25)+1,0,400,300,200,100)+AA20+AE20,CHOOSE(RANK(AA20,AA10:AA25)+1,0,400,300,200,100))</f>
        <v>#VALUE!</v>
      </c>
      <c r="AL20" s="24" t="e">
        <f>IF(OR(AK20=AK10,AK20=AK15,AK20=AK20,AK20=AK25),CHOOSE(RANK(AK20,AK10:AK25)+1,0,400,300,200,100)+AH20,CHOOSE(RANK(AK20,AK10:AK25)+1,0,400,300,200,100))</f>
        <v>#VALUE!</v>
      </c>
    </row>
    <row r="21" spans="2:40" s="7" customFormat="1" ht="13.5" customHeight="1">
      <c r="B21" s="73"/>
      <c r="D21" s="15"/>
      <c r="E21" s="7" t="str">
        <f>IF(S11="","",S11)</f>
        <v/>
      </c>
      <c r="F21" s="15" t="s">
        <v>13</v>
      </c>
      <c r="G21" s="7" t="str">
        <f>IF(Q11="","",Q11)</f>
        <v/>
      </c>
      <c r="H21" s="15"/>
      <c r="I21" s="8"/>
      <c r="J21" s="15"/>
      <c r="K21" s="7" t="str">
        <f>IF(S16="","",S16)</f>
        <v/>
      </c>
      <c r="L21" s="15" t="s">
        <v>13</v>
      </c>
      <c r="M21" s="7" t="str">
        <f>IF(Q16="","",Q16)</f>
        <v/>
      </c>
      <c r="O21" s="77"/>
      <c r="P21" s="78"/>
      <c r="Q21" s="78"/>
      <c r="R21" s="78"/>
      <c r="S21" s="78"/>
      <c r="T21" s="97"/>
      <c r="U21" s="8"/>
      <c r="W21" s="35"/>
      <c r="X21" s="15" t="s">
        <v>13</v>
      </c>
      <c r="Y21" s="35"/>
      <c r="Z21" s="15"/>
      <c r="AA21" s="16"/>
      <c r="AB21" s="12"/>
      <c r="AC21" s="12"/>
      <c r="AD21" s="12"/>
      <c r="AE21" s="12"/>
      <c r="AF21" s="26"/>
      <c r="AG21" s="26"/>
      <c r="AH21" s="12"/>
      <c r="AI21" s="13"/>
      <c r="AK21" s="24"/>
      <c r="AL21" s="24"/>
    </row>
    <row r="22" spans="2:40" s="7" customFormat="1" ht="13.5" customHeight="1">
      <c r="B22" s="73"/>
      <c r="C22" s="29"/>
      <c r="D22" s="28"/>
      <c r="E22" s="29"/>
      <c r="F22" s="29"/>
      <c r="G22" s="29"/>
      <c r="H22" s="28"/>
      <c r="I22" s="27"/>
      <c r="J22" s="28"/>
      <c r="K22" s="29"/>
      <c r="L22" s="29"/>
      <c r="M22" s="29"/>
      <c r="N22" s="31"/>
      <c r="O22" s="98"/>
      <c r="P22" s="99"/>
      <c r="Q22" s="99"/>
      <c r="R22" s="99"/>
      <c r="S22" s="99"/>
      <c r="T22" s="100"/>
      <c r="U22" s="27"/>
      <c r="V22" s="29"/>
      <c r="W22" s="29"/>
      <c r="X22" s="29"/>
      <c r="Y22" s="29"/>
      <c r="Z22" s="29"/>
      <c r="AA22" s="30"/>
      <c r="AB22" s="31"/>
      <c r="AC22" s="31"/>
      <c r="AD22" s="31"/>
      <c r="AE22" s="31"/>
      <c r="AF22" s="33"/>
      <c r="AG22" s="33"/>
      <c r="AH22" s="31"/>
      <c r="AI22" s="34"/>
      <c r="AK22" s="24"/>
      <c r="AL22" s="24"/>
    </row>
    <row r="23" spans="2:40" s="7" customFormat="1" ht="13.5" customHeight="1">
      <c r="B23" s="73" t="s">
        <v>14</v>
      </c>
      <c r="C23" s="10"/>
      <c r="D23" s="37"/>
      <c r="E23" s="10"/>
      <c r="F23" s="10"/>
      <c r="G23" s="10"/>
      <c r="H23" s="37"/>
      <c r="I23" s="8"/>
      <c r="J23" s="15"/>
      <c r="O23" s="9"/>
      <c r="P23" s="37"/>
      <c r="Q23" s="10"/>
      <c r="R23" s="10"/>
      <c r="S23" s="10"/>
      <c r="T23" s="10"/>
      <c r="U23" s="75"/>
      <c r="V23" s="76"/>
      <c r="W23" s="76"/>
      <c r="X23" s="76"/>
      <c r="Y23" s="76"/>
      <c r="Z23" s="76"/>
      <c r="AA23" s="11"/>
      <c r="AB23" s="38"/>
      <c r="AC23" s="38"/>
      <c r="AD23" s="38"/>
      <c r="AE23" s="38"/>
      <c r="AF23" s="39"/>
      <c r="AG23" s="39"/>
      <c r="AH23" s="38"/>
      <c r="AI23" s="40"/>
      <c r="AK23" s="24"/>
      <c r="AL23" s="24"/>
    </row>
    <row r="24" spans="2:40" s="7" customFormat="1" ht="13.5" customHeight="1">
      <c r="B24" s="73"/>
      <c r="D24" s="15"/>
      <c r="E24" s="7" t="str">
        <f>IF(Y9="","",Y9)</f>
        <v/>
      </c>
      <c r="F24" s="15" t="s">
        <v>13</v>
      </c>
      <c r="G24" s="7" t="str">
        <f>IF(W9="","",W9)</f>
        <v/>
      </c>
      <c r="H24" s="15"/>
      <c r="I24" s="8"/>
      <c r="J24" s="15"/>
      <c r="K24" s="7" t="str">
        <f>IF(Y14="","",Y14)</f>
        <v/>
      </c>
      <c r="L24" s="15" t="s">
        <v>13</v>
      </c>
      <c r="M24" s="7" t="str">
        <f>IF(W14="","",W14)</f>
        <v/>
      </c>
      <c r="O24" s="8"/>
      <c r="P24" s="15"/>
      <c r="Q24" s="7" t="str">
        <f>IF(Y19="","",Y19)</f>
        <v/>
      </c>
      <c r="R24" s="15" t="s">
        <v>13</v>
      </c>
      <c r="S24" s="7" t="str">
        <f>IF(W19="","",W19)</f>
        <v/>
      </c>
      <c r="U24" s="77"/>
      <c r="V24" s="78"/>
      <c r="W24" s="78"/>
      <c r="X24" s="78"/>
      <c r="Y24" s="78"/>
      <c r="Z24" s="78"/>
      <c r="AA24" s="16"/>
      <c r="AB24" s="12"/>
      <c r="AC24" s="12"/>
      <c r="AD24" s="12"/>
      <c r="AE24" s="12"/>
      <c r="AF24" s="26"/>
      <c r="AG24" s="26"/>
      <c r="AH24" s="12"/>
      <c r="AI24" s="13"/>
      <c r="AK24" s="24"/>
      <c r="AL24" s="24"/>
    </row>
    <row r="25" spans="2:40" s="7" customFormat="1" ht="13.5" customHeight="1">
      <c r="B25" s="73"/>
      <c r="C25" s="14" t="str">
        <f>IF(D25="","",IF(D25=2,"○",IF(D25=1,"●",IF(D25=0,"●",""))))</f>
        <v/>
      </c>
      <c r="D25" s="15" t="str">
        <f>Z10</f>
        <v/>
      </c>
      <c r="E25" s="7" t="str">
        <f>IF(Y10="","",Y10)</f>
        <v/>
      </c>
      <c r="F25" s="15" t="s">
        <v>13</v>
      </c>
      <c r="G25" s="7" t="str">
        <f>IF(W10="","",W10)</f>
        <v/>
      </c>
      <c r="H25" s="15" t="str">
        <f>V10</f>
        <v/>
      </c>
      <c r="I25" s="17" t="str">
        <f>IF(J25="","",IF(J25=2,"○",IF(J25=1,"●",IF(J25=0,"●",""))))</f>
        <v/>
      </c>
      <c r="J25" s="15" t="str">
        <f>Z15</f>
        <v/>
      </c>
      <c r="K25" s="7" t="str">
        <f>IF(Y15="","",Y15)</f>
        <v/>
      </c>
      <c r="L25" s="15" t="s">
        <v>13</v>
      </c>
      <c r="M25" s="7" t="str">
        <f>IF(W15="","",W15)</f>
        <v/>
      </c>
      <c r="N25" s="15" t="str">
        <f>V15</f>
        <v/>
      </c>
      <c r="O25" s="17" t="str">
        <f>IF(P25="","",IF(P25=2,"○",IF(P25=1,"●",IF(P25=0,"●",""))))</f>
        <v/>
      </c>
      <c r="P25" s="15" t="str">
        <f>Z20</f>
        <v/>
      </c>
      <c r="Q25" s="7" t="str">
        <f>IF(Y20="","",Y20)</f>
        <v/>
      </c>
      <c r="R25" s="15" t="s">
        <v>13</v>
      </c>
      <c r="S25" s="7" t="str">
        <f>IF(W20="","",W20)</f>
        <v/>
      </c>
      <c r="T25" s="15" t="str">
        <f>V20</f>
        <v/>
      </c>
      <c r="U25" s="77"/>
      <c r="V25" s="78"/>
      <c r="W25" s="78"/>
      <c r="X25" s="78"/>
      <c r="Y25" s="78"/>
      <c r="Z25" s="78"/>
      <c r="AA25" s="19" t="str">
        <f>IF(D25="","",EXACT(C25,"○")+EXACT(I25,"○")+EXACT(O25,"○"))</f>
        <v/>
      </c>
      <c r="AB25" s="36" t="str">
        <f>IF(H25="","",EXACT(C25,"●")+EXACT(I25,"●")+EXACT(O25,"●"))</f>
        <v/>
      </c>
      <c r="AC25" s="20" t="str">
        <f>IF(ISERROR(IF(D25="","",+D25+J25+P25)),"",(IF(D25="","",+D25+J25+P25)))</f>
        <v/>
      </c>
      <c r="AD25" s="20" t="str">
        <f>IF(ISERROR(IF(H25="","",H25+N25+T25)),"",(IF(H25="","",H25+N25+T25)))</f>
        <v/>
      </c>
      <c r="AE25" s="21" t="str">
        <f>IF(ISERROR(AC25/AD25),"",AC25/AD25)</f>
        <v/>
      </c>
      <c r="AF25" s="22" t="str">
        <f>IF(E24="","",SUM(E24:E26)+SUM(K24:K26)+SUM(Q24:Q26))</f>
        <v/>
      </c>
      <c r="AG25" s="22" t="str">
        <f>IF(G24="","",SUM(G24:G26)+SUM(M24:M26)+SUM(S24:S26))</f>
        <v/>
      </c>
      <c r="AH25" s="21" t="str">
        <f>IF(ISERROR(AF25/AG25),"",AF25/AG25)</f>
        <v/>
      </c>
      <c r="AI25" s="23" t="str">
        <f>IF(ISERROR(RANK(AL25,$AL$10:$AL$25)),"",(RANK(AL25,$AL$10:$AL$25)))</f>
        <v/>
      </c>
      <c r="AK25" s="24" t="e">
        <f>IF(OR(AA25=AA15,AA25=AA20,AA10=AA25),CHOOSE(RANK(AA25,AA10:AA25)+1,0,400,300,200,100)+AA25+AE25,CHOOSE(RANK(AA25,AA10:AA25)+1,0,400,300,200,100))</f>
        <v>#VALUE!</v>
      </c>
      <c r="AL25" s="24" t="e">
        <f>IF(OR(AK25=AK10,AK25=AK15,AK25=AK20,AK25=AK25),CHOOSE(RANK(AK25,AK10:AK25)+1,0,400,300,200,100)+AH25,CHOOSE(RANK(AK25,AK10:AK25)+1,0,400,300,200,100))</f>
        <v>#VALUE!</v>
      </c>
    </row>
    <row r="26" spans="2:40" s="7" customFormat="1" ht="13.5" customHeight="1">
      <c r="B26" s="73"/>
      <c r="D26" s="15"/>
      <c r="E26" s="7" t="str">
        <f>IF(Y11="","",Y11)</f>
        <v/>
      </c>
      <c r="F26" s="15" t="s">
        <v>13</v>
      </c>
      <c r="G26" s="7" t="str">
        <f>IF(W11="","",W11)</f>
        <v/>
      </c>
      <c r="H26" s="15"/>
      <c r="I26" s="8"/>
      <c r="J26" s="15"/>
      <c r="K26" s="7" t="str">
        <f>IF(Y16="","",Y16)</f>
        <v/>
      </c>
      <c r="L26" s="15" t="s">
        <v>13</v>
      </c>
      <c r="M26" s="7" t="str">
        <f>IF(W16="","",W16)</f>
        <v/>
      </c>
      <c r="O26" s="8"/>
      <c r="P26" s="15"/>
      <c r="Q26" s="7" t="str">
        <f>IF(Y21="","",Y21)</f>
        <v/>
      </c>
      <c r="R26" s="15" t="s">
        <v>13</v>
      </c>
      <c r="S26" s="7" t="str">
        <f>IF(W21="","",W21)</f>
        <v/>
      </c>
      <c r="U26" s="77"/>
      <c r="V26" s="78"/>
      <c r="W26" s="78"/>
      <c r="X26" s="78"/>
      <c r="Y26" s="78"/>
      <c r="Z26" s="78"/>
      <c r="AA26" s="16"/>
      <c r="AB26" s="12"/>
      <c r="AC26" s="12"/>
      <c r="AD26" s="12"/>
      <c r="AE26" s="12"/>
      <c r="AF26" s="26"/>
      <c r="AG26" s="26"/>
      <c r="AH26" s="12"/>
      <c r="AI26" s="13"/>
      <c r="AK26" s="24"/>
      <c r="AL26" s="24"/>
    </row>
    <row r="27" spans="2:40" s="7" customFormat="1" ht="14.25" customHeight="1" thickBot="1">
      <c r="B27" s="74"/>
      <c r="C27" s="41"/>
      <c r="D27" s="42"/>
      <c r="E27" s="41"/>
      <c r="F27" s="41"/>
      <c r="G27" s="41"/>
      <c r="H27" s="42"/>
      <c r="I27" s="43"/>
      <c r="J27" s="42"/>
      <c r="K27" s="41"/>
      <c r="L27" s="41"/>
      <c r="M27" s="41"/>
      <c r="N27" s="41"/>
      <c r="O27" s="43"/>
      <c r="P27" s="42"/>
      <c r="Q27" s="41"/>
      <c r="R27" s="41"/>
      <c r="S27" s="41"/>
      <c r="T27" s="41"/>
      <c r="U27" s="79"/>
      <c r="V27" s="80"/>
      <c r="W27" s="80"/>
      <c r="X27" s="80"/>
      <c r="Y27" s="80"/>
      <c r="Z27" s="80"/>
      <c r="AA27" s="44"/>
      <c r="AB27" s="45"/>
      <c r="AC27" s="45"/>
      <c r="AD27" s="45"/>
      <c r="AE27" s="45"/>
      <c r="AF27" s="46"/>
      <c r="AG27" s="46"/>
      <c r="AH27" s="45"/>
      <c r="AI27" s="47"/>
      <c r="AK27" s="24"/>
      <c r="AL27" s="24"/>
    </row>
    <row r="28" spans="2:40" s="7" customFormat="1" ht="12.75" customHeight="1">
      <c r="B28" s="81" t="s">
        <v>16</v>
      </c>
      <c r="C28" s="82" t="str">
        <f>IF(AI10=1,B8,IF(AI10=1,B8,IF(AI15=1,B13,IF(AI20=1,B18,IF(AI25=1,B23,"")))))</f>
        <v/>
      </c>
      <c r="D28" s="82"/>
      <c r="E28" s="82"/>
      <c r="F28" s="82"/>
      <c r="G28" s="83"/>
      <c r="H28" s="83"/>
      <c r="I28" s="83"/>
      <c r="K28" s="7" t="s">
        <v>17</v>
      </c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9"/>
      <c r="Z28" s="49"/>
      <c r="AA28" s="49"/>
      <c r="AB28" s="49"/>
      <c r="AC28" s="49"/>
      <c r="AD28" s="49"/>
      <c r="AE28" s="49"/>
    </row>
    <row r="29" spans="2:40" s="7" customFormat="1" ht="12.75" customHeight="1" thickBot="1">
      <c r="B29" s="68"/>
      <c r="C29" s="71"/>
      <c r="D29" s="71"/>
      <c r="E29" s="71"/>
      <c r="F29" s="71"/>
      <c r="G29" s="72"/>
      <c r="H29" s="72"/>
      <c r="I29" s="72"/>
      <c r="K29" s="48"/>
      <c r="L29" s="48"/>
      <c r="M29" s="48"/>
      <c r="N29" s="48"/>
      <c r="O29" s="48"/>
      <c r="R29" s="50"/>
      <c r="T29" s="49"/>
      <c r="V29" s="51"/>
      <c r="W29" s="51"/>
      <c r="X29" s="51"/>
      <c r="AB29" s="49"/>
    </row>
    <row r="30" spans="2:40" s="7" customFormat="1" ht="12.75" customHeight="1">
      <c r="B30" s="67" t="s">
        <v>18</v>
      </c>
      <c r="C30" s="69" t="str">
        <f>IF(AI10=2,B8,IF(AI10=2,B8,IF(AI15=2,B13,IF(AI20=2,B18,IF(AI25=2,B23,"")))))</f>
        <v/>
      </c>
      <c r="D30" s="69"/>
      <c r="E30" s="69"/>
      <c r="F30" s="69"/>
      <c r="G30" s="70"/>
      <c r="H30" s="70"/>
      <c r="I30" s="70"/>
      <c r="J30" s="48"/>
      <c r="K30" s="1"/>
      <c r="L30" s="1"/>
      <c r="M30" s="1"/>
      <c r="N30" s="1"/>
      <c r="P30" s="52" t="s">
        <v>19</v>
      </c>
      <c r="Q30" s="52"/>
      <c r="R30" s="52"/>
      <c r="S30" s="1"/>
      <c r="T30" s="1"/>
      <c r="U30" s="1"/>
      <c r="V30" s="1"/>
      <c r="W30" s="84" t="s">
        <v>20</v>
      </c>
      <c r="X30" s="84"/>
      <c r="Y30" s="84"/>
      <c r="Z30" s="53"/>
      <c r="AA30" s="53"/>
      <c r="AB30" s="53"/>
      <c r="AC30" s="53"/>
      <c r="AD30" s="53"/>
      <c r="AE30" s="53"/>
      <c r="AF30" s="53"/>
      <c r="AG30" s="53"/>
      <c r="AH30" s="53"/>
    </row>
    <row r="31" spans="2:40" s="7" customFormat="1" ht="12.75" customHeight="1" thickBot="1">
      <c r="B31" s="68"/>
      <c r="C31" s="71"/>
      <c r="D31" s="71"/>
      <c r="E31" s="71"/>
      <c r="F31" s="71"/>
      <c r="G31" s="72"/>
      <c r="H31" s="72"/>
      <c r="I31" s="72"/>
      <c r="J31" s="48"/>
      <c r="K31" s="65" t="s">
        <v>21</v>
      </c>
      <c r="L31" s="65"/>
      <c r="M31" s="65" t="str">
        <f>B8</f>
        <v>葛　生</v>
      </c>
      <c r="N31" s="65"/>
      <c r="O31" s="65"/>
      <c r="P31" s="64" t="s">
        <v>22</v>
      </c>
      <c r="Q31" s="66" t="s">
        <v>23</v>
      </c>
      <c r="R31" s="64" t="s">
        <v>24</v>
      </c>
      <c r="S31" s="64" t="str">
        <f>B18</f>
        <v>田沼東</v>
      </c>
      <c r="T31" s="64"/>
      <c r="U31" s="64"/>
      <c r="V31" s="54"/>
      <c r="W31" s="64" t="s">
        <v>25</v>
      </c>
      <c r="X31" s="65" t="str">
        <f>B13</f>
        <v>佐野北</v>
      </c>
      <c r="Y31" s="65"/>
      <c r="Z31" s="65"/>
      <c r="AA31" s="64" t="s">
        <v>26</v>
      </c>
      <c r="AB31" s="65" t="str">
        <f>B23</f>
        <v>佐野南</v>
      </c>
      <c r="AC31" s="65"/>
      <c r="AD31" s="65"/>
      <c r="AE31" s="55"/>
      <c r="AF31" s="56"/>
      <c r="AG31" s="53"/>
      <c r="AH31" s="53"/>
    </row>
    <row r="32" spans="2:40" s="7" customFormat="1" ht="12.75" customHeight="1">
      <c r="B32" s="67" t="s">
        <v>27</v>
      </c>
      <c r="C32" s="69" t="str">
        <f>IF(AI10=3,B8,IF(AI10=3,B8,IF(AI15=3,B13,IF(AI20=3,B18,IF(AI25=3,B23,"")))))</f>
        <v/>
      </c>
      <c r="D32" s="69"/>
      <c r="E32" s="69"/>
      <c r="F32" s="69"/>
      <c r="G32" s="70"/>
      <c r="H32" s="70"/>
      <c r="I32" s="70"/>
      <c r="K32" s="65"/>
      <c r="L32" s="65"/>
      <c r="M32" s="65"/>
      <c r="N32" s="65"/>
      <c r="O32" s="65"/>
      <c r="P32" s="64"/>
      <c r="Q32" s="66"/>
      <c r="R32" s="64"/>
      <c r="S32" s="64"/>
      <c r="T32" s="64"/>
      <c r="U32" s="64"/>
      <c r="W32" s="64"/>
      <c r="X32" s="65"/>
      <c r="Y32" s="65"/>
      <c r="Z32" s="65"/>
      <c r="AA32" s="64"/>
      <c r="AB32" s="65"/>
      <c r="AC32" s="65"/>
      <c r="AD32" s="65"/>
      <c r="AE32" s="55"/>
      <c r="AF32" s="56"/>
      <c r="AG32" s="53"/>
      <c r="AH32" s="53"/>
      <c r="AJ32" s="51"/>
      <c r="AN32" s="51"/>
    </row>
    <row r="33" spans="2:40" s="7" customFormat="1" ht="12.75" customHeight="1" thickBot="1">
      <c r="B33" s="68"/>
      <c r="C33" s="71"/>
      <c r="D33" s="71"/>
      <c r="E33" s="71"/>
      <c r="F33" s="71"/>
      <c r="G33" s="72"/>
      <c r="H33" s="72"/>
      <c r="I33" s="72"/>
      <c r="K33" s="65" t="s">
        <v>28</v>
      </c>
      <c r="L33" s="65"/>
      <c r="M33" s="65" t="str">
        <f>B13</f>
        <v>佐野北</v>
      </c>
      <c r="N33" s="65"/>
      <c r="O33" s="65"/>
      <c r="P33" s="64" t="s">
        <v>25</v>
      </c>
      <c r="Q33" s="66" t="s">
        <v>23</v>
      </c>
      <c r="R33" s="64" t="s">
        <v>26</v>
      </c>
      <c r="S33" s="64" t="str">
        <f>B23</f>
        <v>佐野南</v>
      </c>
      <c r="T33" s="64"/>
      <c r="U33" s="64"/>
      <c r="V33" s="54"/>
      <c r="W33" s="64" t="s">
        <v>22</v>
      </c>
      <c r="X33" s="65" t="str">
        <f>B8</f>
        <v>葛　生</v>
      </c>
      <c r="Y33" s="65"/>
      <c r="Z33" s="65"/>
      <c r="AA33" s="64" t="s">
        <v>24</v>
      </c>
      <c r="AB33" s="65" t="str">
        <f>B18</f>
        <v>田沼東</v>
      </c>
      <c r="AC33" s="65"/>
      <c r="AD33" s="65"/>
      <c r="AE33" s="55"/>
      <c r="AF33" s="56"/>
      <c r="AG33" s="53"/>
      <c r="AH33" s="53"/>
      <c r="AJ33" s="51"/>
      <c r="AN33" s="51"/>
    </row>
    <row r="34" spans="2:40" s="7" customFormat="1" ht="12.75" customHeight="1">
      <c r="B34" s="67" t="s">
        <v>29</v>
      </c>
      <c r="C34" s="69" t="str">
        <f>IF(AI10=4,B8,IF(AI10=4,B8,IF(AI15=4,B13,IF(AI20=4,B18,IF(AI25=4,B23,"")))))</f>
        <v/>
      </c>
      <c r="D34" s="69"/>
      <c r="E34" s="69"/>
      <c r="F34" s="69"/>
      <c r="G34" s="70"/>
      <c r="H34" s="70"/>
      <c r="I34" s="70"/>
      <c r="K34" s="65"/>
      <c r="L34" s="65"/>
      <c r="M34" s="65"/>
      <c r="N34" s="65"/>
      <c r="O34" s="65"/>
      <c r="P34" s="64"/>
      <c r="Q34" s="66"/>
      <c r="R34" s="64"/>
      <c r="S34" s="64"/>
      <c r="T34" s="64"/>
      <c r="U34" s="64"/>
      <c r="W34" s="64"/>
      <c r="X34" s="65"/>
      <c r="Y34" s="65"/>
      <c r="Z34" s="65"/>
      <c r="AA34" s="64"/>
      <c r="AB34" s="65"/>
      <c r="AC34" s="65"/>
      <c r="AD34" s="65"/>
      <c r="AE34" s="55"/>
      <c r="AF34" s="56"/>
      <c r="AG34" s="53"/>
      <c r="AH34" s="53"/>
      <c r="AJ34" s="51"/>
      <c r="AN34" s="51"/>
    </row>
    <row r="35" spans="2:40" s="7" customFormat="1" ht="12.75" customHeight="1" thickBot="1">
      <c r="B35" s="68"/>
      <c r="C35" s="71"/>
      <c r="D35" s="71"/>
      <c r="E35" s="71"/>
      <c r="F35" s="71"/>
      <c r="G35" s="72"/>
      <c r="H35" s="72"/>
      <c r="I35" s="72"/>
      <c r="K35" s="65" t="s">
        <v>30</v>
      </c>
      <c r="L35" s="65"/>
      <c r="M35" s="65" t="str">
        <f>B8</f>
        <v>葛　生</v>
      </c>
      <c r="N35" s="65"/>
      <c r="O35" s="65"/>
      <c r="P35" s="64" t="s">
        <v>22</v>
      </c>
      <c r="Q35" s="66" t="s">
        <v>23</v>
      </c>
      <c r="R35" s="64" t="s">
        <v>26</v>
      </c>
      <c r="S35" s="64" t="str">
        <f>B23</f>
        <v>佐野南</v>
      </c>
      <c r="T35" s="64"/>
      <c r="U35" s="64"/>
      <c r="V35" s="54"/>
      <c r="W35" s="64" t="s">
        <v>24</v>
      </c>
      <c r="X35" s="65" t="str">
        <f>B18</f>
        <v>田沼東</v>
      </c>
      <c r="Y35" s="65"/>
      <c r="Z35" s="65"/>
      <c r="AA35" s="64" t="s">
        <v>25</v>
      </c>
      <c r="AB35" s="65" t="str">
        <f>B13</f>
        <v>佐野北</v>
      </c>
      <c r="AC35" s="65"/>
      <c r="AD35" s="65"/>
      <c r="AE35" s="55"/>
      <c r="AF35" s="56"/>
      <c r="AG35" s="53"/>
      <c r="AH35" s="53"/>
      <c r="AJ35" s="51"/>
      <c r="AN35" s="51"/>
    </row>
    <row r="36" spans="2:40" ht="12.75" customHeight="1">
      <c r="B36" s="57"/>
      <c r="C36" s="57"/>
      <c r="D36" s="57"/>
      <c r="E36" s="57"/>
      <c r="F36" s="57"/>
      <c r="K36" s="65"/>
      <c r="L36" s="65"/>
      <c r="M36" s="65"/>
      <c r="N36" s="65"/>
      <c r="O36" s="65"/>
      <c r="P36" s="64"/>
      <c r="Q36" s="66"/>
      <c r="R36" s="64"/>
      <c r="S36" s="64"/>
      <c r="T36" s="64"/>
      <c r="U36" s="64"/>
      <c r="V36" s="7"/>
      <c r="W36" s="64"/>
      <c r="X36" s="65"/>
      <c r="Y36" s="65"/>
      <c r="Z36" s="65"/>
      <c r="AA36" s="64"/>
      <c r="AB36" s="65"/>
      <c r="AC36" s="65"/>
      <c r="AD36" s="65"/>
      <c r="AE36" s="55"/>
      <c r="AF36" s="59"/>
      <c r="AG36" s="53"/>
      <c r="AH36" s="53"/>
      <c r="AI36" s="7"/>
      <c r="AJ36" s="51"/>
      <c r="AK36" s="7"/>
      <c r="AL36" s="7"/>
      <c r="AM36" s="7"/>
      <c r="AN36" s="51"/>
    </row>
    <row r="37" spans="2:40" ht="12.75" customHeight="1">
      <c r="B37" s="57"/>
      <c r="C37" s="57"/>
      <c r="D37" s="57"/>
      <c r="E37" s="57"/>
      <c r="F37" s="57"/>
      <c r="K37" s="65" t="s">
        <v>31</v>
      </c>
      <c r="L37" s="65"/>
      <c r="M37" s="65" t="str">
        <f>B13</f>
        <v>佐野北</v>
      </c>
      <c r="N37" s="65"/>
      <c r="O37" s="65"/>
      <c r="P37" s="64" t="s">
        <v>25</v>
      </c>
      <c r="Q37" s="66" t="s">
        <v>23</v>
      </c>
      <c r="R37" s="64" t="s">
        <v>24</v>
      </c>
      <c r="S37" s="64" t="str">
        <f>B18</f>
        <v>田沼東</v>
      </c>
      <c r="T37" s="64"/>
      <c r="U37" s="64"/>
      <c r="V37" s="54"/>
      <c r="W37" s="64" t="s">
        <v>26</v>
      </c>
      <c r="X37" s="65" t="str">
        <f>B23</f>
        <v>佐野南</v>
      </c>
      <c r="Y37" s="65"/>
      <c r="Z37" s="65"/>
      <c r="AA37" s="64" t="s">
        <v>22</v>
      </c>
      <c r="AB37" s="65" t="str">
        <f>B8</f>
        <v>葛　生</v>
      </c>
      <c r="AC37" s="65"/>
      <c r="AD37" s="65"/>
      <c r="AE37" s="60"/>
      <c r="AF37" s="60"/>
      <c r="AG37" s="53"/>
      <c r="AH37" s="53"/>
      <c r="AI37" s="7"/>
      <c r="AJ37" s="51"/>
      <c r="AK37" s="7"/>
      <c r="AL37" s="7"/>
      <c r="AM37" s="7"/>
      <c r="AN37" s="51"/>
    </row>
    <row r="38" spans="2:40" ht="12.75" customHeight="1">
      <c r="B38" s="57"/>
      <c r="C38" s="57"/>
      <c r="D38" s="57"/>
      <c r="E38" s="57"/>
      <c r="F38" s="57"/>
      <c r="K38" s="65"/>
      <c r="L38" s="65"/>
      <c r="M38" s="65"/>
      <c r="N38" s="65"/>
      <c r="O38" s="65"/>
      <c r="P38" s="64"/>
      <c r="Q38" s="66"/>
      <c r="R38" s="64"/>
      <c r="S38" s="64"/>
      <c r="T38" s="64"/>
      <c r="U38" s="64"/>
      <c r="V38" s="7"/>
      <c r="W38" s="64"/>
      <c r="X38" s="65"/>
      <c r="Y38" s="65"/>
      <c r="Z38" s="65"/>
      <c r="AA38" s="64"/>
      <c r="AB38" s="65"/>
      <c r="AC38" s="65"/>
      <c r="AD38" s="65"/>
      <c r="AE38" s="55"/>
      <c r="AF38" s="61"/>
      <c r="AG38" s="53"/>
      <c r="AH38" s="53"/>
    </row>
    <row r="39" spans="2:40" ht="12.75" customHeight="1">
      <c r="B39" s="57"/>
      <c r="C39" s="57"/>
      <c r="D39" s="57"/>
      <c r="E39" s="57"/>
      <c r="F39" s="57"/>
      <c r="K39" s="65" t="s">
        <v>32</v>
      </c>
      <c r="L39" s="65"/>
      <c r="M39" s="65" t="str">
        <f>B18</f>
        <v>田沼東</v>
      </c>
      <c r="N39" s="65"/>
      <c r="O39" s="65"/>
      <c r="P39" s="64" t="s">
        <v>24</v>
      </c>
      <c r="Q39" s="66" t="s">
        <v>23</v>
      </c>
      <c r="R39" s="64" t="s">
        <v>26</v>
      </c>
      <c r="S39" s="64" t="str">
        <f>B23</f>
        <v>佐野南</v>
      </c>
      <c r="T39" s="64"/>
      <c r="U39" s="64"/>
      <c r="V39" s="54"/>
      <c r="W39" s="64" t="s">
        <v>25</v>
      </c>
      <c r="X39" s="65" t="str">
        <f>B13</f>
        <v>佐野北</v>
      </c>
      <c r="Y39" s="65"/>
      <c r="Z39" s="65"/>
      <c r="AA39" s="64" t="s">
        <v>22</v>
      </c>
      <c r="AB39" s="65" t="str">
        <f>B8</f>
        <v>葛　生</v>
      </c>
      <c r="AC39" s="65"/>
      <c r="AD39" s="65"/>
      <c r="AE39" s="55"/>
      <c r="AF39" s="61"/>
      <c r="AG39" s="53"/>
      <c r="AH39" s="53"/>
    </row>
    <row r="40" spans="2:40" ht="12.75" customHeight="1">
      <c r="B40" s="57"/>
      <c r="C40" s="57"/>
      <c r="D40" s="57"/>
      <c r="E40" s="57"/>
      <c r="F40" s="57"/>
      <c r="K40" s="65"/>
      <c r="L40" s="65"/>
      <c r="M40" s="65"/>
      <c r="N40" s="65"/>
      <c r="O40" s="65"/>
      <c r="P40" s="64"/>
      <c r="Q40" s="66"/>
      <c r="R40" s="64"/>
      <c r="S40" s="64"/>
      <c r="T40" s="64"/>
      <c r="U40" s="64"/>
      <c r="V40" s="7"/>
      <c r="W40" s="64"/>
      <c r="X40" s="65"/>
      <c r="Y40" s="65"/>
      <c r="Z40" s="65"/>
      <c r="AA40" s="64"/>
      <c r="AB40" s="65"/>
      <c r="AC40" s="65"/>
      <c r="AD40" s="65"/>
      <c r="AE40" s="55"/>
      <c r="AF40" s="61"/>
      <c r="AG40" s="53"/>
      <c r="AH40" s="53"/>
    </row>
    <row r="41" spans="2:40" ht="12.75" customHeight="1">
      <c r="B41" s="57"/>
      <c r="C41" s="57"/>
      <c r="D41" s="57"/>
      <c r="E41" s="57"/>
      <c r="F41" s="57"/>
      <c r="K41" s="65" t="s">
        <v>33</v>
      </c>
      <c r="L41" s="65"/>
      <c r="M41" s="65" t="str">
        <f>B8</f>
        <v>葛　生</v>
      </c>
      <c r="N41" s="65"/>
      <c r="O41" s="65"/>
      <c r="P41" s="64" t="s">
        <v>22</v>
      </c>
      <c r="Q41" s="66" t="s">
        <v>23</v>
      </c>
      <c r="R41" s="64" t="s">
        <v>25</v>
      </c>
      <c r="S41" s="64" t="str">
        <f>B13</f>
        <v>佐野北</v>
      </c>
      <c r="T41" s="64"/>
      <c r="U41" s="64"/>
      <c r="V41" s="54"/>
      <c r="W41" s="64" t="s">
        <v>24</v>
      </c>
      <c r="X41" s="65" t="str">
        <f>B18</f>
        <v>田沼東</v>
      </c>
      <c r="Y41" s="65"/>
      <c r="Z41" s="65"/>
      <c r="AA41" s="64" t="s">
        <v>26</v>
      </c>
      <c r="AB41" s="65" t="str">
        <f>B23</f>
        <v>佐野南</v>
      </c>
      <c r="AC41" s="65"/>
      <c r="AD41" s="65"/>
      <c r="AE41" s="55"/>
      <c r="AF41" s="61"/>
      <c r="AG41" s="53"/>
      <c r="AH41" s="53"/>
    </row>
    <row r="42" spans="2:40" ht="12.75" customHeight="1">
      <c r="B42" s="57"/>
      <c r="C42" s="57"/>
      <c r="D42" s="57"/>
      <c r="E42" s="57"/>
      <c r="F42" s="57"/>
      <c r="K42" s="65"/>
      <c r="L42" s="65"/>
      <c r="M42" s="65"/>
      <c r="N42" s="65"/>
      <c r="O42" s="65"/>
      <c r="P42" s="64"/>
      <c r="Q42" s="66"/>
      <c r="R42" s="64"/>
      <c r="S42" s="64"/>
      <c r="T42" s="64"/>
      <c r="U42" s="64"/>
      <c r="V42" s="7"/>
      <c r="W42" s="64"/>
      <c r="X42" s="65"/>
      <c r="Y42" s="65"/>
      <c r="Z42" s="65"/>
      <c r="AA42" s="64"/>
      <c r="AB42" s="65"/>
      <c r="AC42" s="65"/>
      <c r="AD42" s="65"/>
      <c r="AE42" s="60"/>
      <c r="AF42" s="60"/>
      <c r="AG42" s="60"/>
      <c r="AH42" s="60"/>
    </row>
    <row r="43" spans="2:40" ht="14.25" customHeight="1">
      <c r="B43" s="57"/>
      <c r="C43" s="57"/>
      <c r="D43" s="57"/>
      <c r="E43" s="57"/>
      <c r="F43" s="57"/>
      <c r="K43" s="62"/>
      <c r="L43" s="62"/>
      <c r="M43" s="62"/>
      <c r="N43" s="62"/>
      <c r="O43" s="62"/>
      <c r="P43" s="52"/>
      <c r="Q43" s="63"/>
      <c r="R43" s="52"/>
      <c r="S43" s="52"/>
      <c r="T43" s="52"/>
      <c r="U43" s="52"/>
      <c r="V43" s="54"/>
      <c r="W43" s="52"/>
      <c r="X43" s="62"/>
      <c r="Y43" s="62"/>
      <c r="Z43" s="62"/>
      <c r="AA43" s="60"/>
      <c r="AB43" s="60"/>
      <c r="AC43" s="60"/>
      <c r="AD43" s="60"/>
      <c r="AE43" s="60"/>
      <c r="AF43" s="60"/>
      <c r="AG43" s="60"/>
      <c r="AH43" s="60"/>
    </row>
    <row r="44" spans="2:40">
      <c r="K44" s="62"/>
      <c r="L44" s="62"/>
      <c r="M44" s="62"/>
      <c r="N44" s="62"/>
      <c r="O44" s="62"/>
      <c r="P44" s="52"/>
      <c r="Q44" s="63"/>
      <c r="R44" s="52"/>
      <c r="S44" s="52"/>
      <c r="T44" s="52"/>
      <c r="U44" s="52"/>
      <c r="V44" s="7"/>
      <c r="W44" s="52"/>
      <c r="X44" s="62"/>
      <c r="Y44" s="62"/>
      <c r="Z44" s="62"/>
    </row>
  </sheetData>
  <mergeCells count="94">
    <mergeCell ref="A1:X2"/>
    <mergeCell ref="Y1:AK1"/>
    <mergeCell ref="Y2:AK2"/>
    <mergeCell ref="B4:B7"/>
    <mergeCell ref="C4:H7"/>
    <mergeCell ref="I4:N7"/>
    <mergeCell ref="O4:T7"/>
    <mergeCell ref="U4:Z7"/>
    <mergeCell ref="AA4:AA7"/>
    <mergeCell ref="AB4:AB7"/>
    <mergeCell ref="B18:B22"/>
    <mergeCell ref="O18:T22"/>
    <mergeCell ref="AC4:AC7"/>
    <mergeCell ref="AD4:AD7"/>
    <mergeCell ref="AE4:AE7"/>
    <mergeCell ref="AI4:AI7"/>
    <mergeCell ref="B8:B12"/>
    <mergeCell ref="C8:H12"/>
    <mergeCell ref="B13:B17"/>
    <mergeCell ref="I13:N17"/>
    <mergeCell ref="AF4:AF7"/>
    <mergeCell ref="AG4:AG7"/>
    <mergeCell ref="AH4:AH7"/>
    <mergeCell ref="B23:B27"/>
    <mergeCell ref="U23:Z27"/>
    <mergeCell ref="B28:B29"/>
    <mergeCell ref="C28:I29"/>
    <mergeCell ref="B30:B31"/>
    <mergeCell ref="C30:I31"/>
    <mergeCell ref="W30:Y30"/>
    <mergeCell ref="K31:L32"/>
    <mergeCell ref="M31:O32"/>
    <mergeCell ref="P31:P32"/>
    <mergeCell ref="AB31:AD32"/>
    <mergeCell ref="B32:B33"/>
    <mergeCell ref="C32:I33"/>
    <mergeCell ref="K33:L34"/>
    <mergeCell ref="M33:O34"/>
    <mergeCell ref="P33:P34"/>
    <mergeCell ref="Q33:Q34"/>
    <mergeCell ref="R33:R34"/>
    <mergeCell ref="S33:U34"/>
    <mergeCell ref="W33:W34"/>
    <mergeCell ref="Q31:Q32"/>
    <mergeCell ref="R31:R32"/>
    <mergeCell ref="S31:U32"/>
    <mergeCell ref="W31:W32"/>
    <mergeCell ref="X31:Z32"/>
    <mergeCell ref="AA31:AA32"/>
    <mergeCell ref="X33:Z34"/>
    <mergeCell ref="AA33:AA34"/>
    <mergeCell ref="AB33:AD34"/>
    <mergeCell ref="B34:B35"/>
    <mergeCell ref="C34:I35"/>
    <mergeCell ref="K35:L36"/>
    <mergeCell ref="M35:O36"/>
    <mergeCell ref="P35:P36"/>
    <mergeCell ref="Q35:Q36"/>
    <mergeCell ref="R35:R36"/>
    <mergeCell ref="K37:L38"/>
    <mergeCell ref="M37:O38"/>
    <mergeCell ref="P37:P38"/>
    <mergeCell ref="Q37:Q38"/>
    <mergeCell ref="R37:R38"/>
    <mergeCell ref="S35:U36"/>
    <mergeCell ref="W35:W36"/>
    <mergeCell ref="X35:Z36"/>
    <mergeCell ref="AA35:AA36"/>
    <mergeCell ref="AB35:AD36"/>
    <mergeCell ref="K39:L40"/>
    <mergeCell ref="M39:O40"/>
    <mergeCell ref="P39:P40"/>
    <mergeCell ref="Q39:Q40"/>
    <mergeCell ref="R39:R40"/>
    <mergeCell ref="S37:U38"/>
    <mergeCell ref="W37:W38"/>
    <mergeCell ref="X37:Z38"/>
    <mergeCell ref="AA37:AA38"/>
    <mergeCell ref="AB37:AD38"/>
    <mergeCell ref="K41:L42"/>
    <mergeCell ref="M41:O42"/>
    <mergeCell ref="P41:P42"/>
    <mergeCell ref="Q41:Q42"/>
    <mergeCell ref="R41:R42"/>
    <mergeCell ref="S39:U40"/>
    <mergeCell ref="W39:W40"/>
    <mergeCell ref="X39:Z40"/>
    <mergeCell ref="AA39:AA40"/>
    <mergeCell ref="AB39:AD40"/>
    <mergeCell ref="S41:U42"/>
    <mergeCell ref="W41:W42"/>
    <mergeCell ref="X41:Z42"/>
    <mergeCell ref="AA41:AA42"/>
    <mergeCell ref="AB41:AD42"/>
  </mergeCells>
  <phoneticPr fontId="2"/>
  <dataValidations count="1">
    <dataValidation type="whole" operator="greaterThanOrEqual" allowBlank="1" showInputMessage="1" showErrorMessage="1" sqref="K9:K11 Y14:Y16 W14:W16 S14:S16 Q14:Q16 Y9:Y11 W9:W11 Y19:Y21 W19:W21 S9:S11 Q9:Q11 M9:M11">
      <formula1>0</formula1>
    </dataValidation>
  </dataValidations>
  <pageMargins left="0.59055118110236215" right="0.59055118110236215" top="0.39370078740157483" bottom="0.39370078740157483" header="0" footer="0.19685039370078741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協会長杯予選　男子（4チーム）</vt:lpstr>
      <vt:lpstr>'協会長杯予選　男子（4チーム）'!Print_Area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31008t</dc:creator>
  <cp:lastModifiedBy>00897451</cp:lastModifiedBy>
  <cp:lastPrinted>2017-12-01T02:10:07Z</cp:lastPrinted>
  <dcterms:created xsi:type="dcterms:W3CDTF">2016-12-12T09:31:00Z</dcterms:created>
  <dcterms:modified xsi:type="dcterms:W3CDTF">2017-12-01T02:10:15Z</dcterms:modified>
</cp:coreProperties>
</file>