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315" windowWidth="19155" windowHeight="7770"/>
  </bookViews>
  <sheets>
    <sheet name="春季男子ﾘｰｸﾞ" sheetId="1" r:id="rId1"/>
  </sheets>
  <definedNames>
    <definedName name="_xlnm.Print_Area" localSheetId="0">春季男子ﾘｰｸﾞ!$B$1:$AR$36</definedName>
  </definedNames>
  <calcPr calcId="145621"/>
</workbook>
</file>

<file path=xl/calcChain.xml><?xml version="1.0" encoding="utf-8"?>
<calcChain xmlns="http://schemas.openxmlformats.org/spreadsheetml/2006/main">
  <c r="P21" i="1" l="1"/>
  <c r="P19" i="1"/>
  <c r="R22" i="1"/>
  <c r="R21" i="1"/>
  <c r="R19" i="1"/>
  <c r="R20" i="1"/>
  <c r="P20" i="1"/>
  <c r="L15" i="1"/>
  <c r="AJ36" i="1"/>
  <c r="AG36" i="1"/>
  <c r="AC36" i="1"/>
  <c r="Y36" i="1"/>
  <c r="AJ35" i="1"/>
  <c r="AG35" i="1"/>
  <c r="AC35" i="1"/>
  <c r="Y35" i="1"/>
  <c r="AJ34" i="1"/>
  <c r="AG34" i="1"/>
  <c r="AC34" i="1"/>
  <c r="Y34" i="1"/>
  <c r="AJ32" i="1"/>
  <c r="AG32" i="1"/>
  <c r="AC32" i="1"/>
  <c r="Y32" i="1"/>
  <c r="AJ31" i="1"/>
  <c r="AG31" i="1"/>
  <c r="AC31" i="1"/>
  <c r="Y31" i="1"/>
  <c r="AJ30" i="1"/>
  <c r="AG30" i="1"/>
  <c r="AC30" i="1"/>
  <c r="Y30" i="1"/>
  <c r="X26" i="1"/>
  <c r="V26" i="1"/>
  <c r="R26" i="1"/>
  <c r="P26" i="1"/>
  <c r="L26" i="1"/>
  <c r="J26" i="1"/>
  <c r="X25" i="1"/>
  <c r="V25" i="1"/>
  <c r="R25" i="1"/>
  <c r="P25" i="1"/>
  <c r="L25" i="1"/>
  <c r="J25" i="1"/>
  <c r="X24" i="1"/>
  <c r="V24" i="1"/>
  <c r="R24" i="1"/>
  <c r="P24" i="1"/>
  <c r="L24" i="1"/>
  <c r="AN23" i="1" s="1"/>
  <c r="J24" i="1"/>
  <c r="AL23" i="1" s="1"/>
  <c r="L21" i="1"/>
  <c r="J21" i="1"/>
  <c r="AE20" i="1"/>
  <c r="U25" i="1" s="1"/>
  <c r="T25" i="1" s="1"/>
  <c r="AA20" i="1"/>
  <c r="Y25" i="1" s="1"/>
  <c r="L20" i="1"/>
  <c r="J20" i="1"/>
  <c r="L19" i="1"/>
  <c r="AN18" i="1" s="1"/>
  <c r="J19" i="1"/>
  <c r="AL18" i="1" s="1"/>
  <c r="L16" i="1"/>
  <c r="J16" i="1"/>
  <c r="AE15" i="1"/>
  <c r="O25" i="1" s="1"/>
  <c r="N25" i="1" s="1"/>
  <c r="AA15" i="1"/>
  <c r="Z15" i="1" s="1"/>
  <c r="Y15" i="1"/>
  <c r="O20" i="1" s="1"/>
  <c r="N20" i="1" s="1"/>
  <c r="U15" i="1"/>
  <c r="S20" i="1" s="1"/>
  <c r="T15" i="1"/>
  <c r="J15" i="1"/>
  <c r="L14" i="1"/>
  <c r="AN13" i="1" s="1"/>
  <c r="J14" i="1"/>
  <c r="AL13" i="1" s="1"/>
  <c r="AY12" i="1"/>
  <c r="AY11" i="1"/>
  <c r="AE10" i="1"/>
  <c r="I25" i="1" s="1"/>
  <c r="AA10" i="1"/>
  <c r="M25" i="1" s="1"/>
  <c r="Y10" i="1"/>
  <c r="I20" i="1" s="1"/>
  <c r="U10" i="1"/>
  <c r="M20" i="1" s="1"/>
  <c r="S10" i="1"/>
  <c r="AI10" i="1" s="1"/>
  <c r="O10" i="1"/>
  <c r="M15" i="1" s="1"/>
  <c r="AI15" i="1" s="1"/>
  <c r="AN8" i="1"/>
  <c r="AL8" i="1"/>
  <c r="Z4" i="1"/>
  <c r="T4" i="1"/>
  <c r="N4" i="1"/>
  <c r="H4" i="1"/>
  <c r="AP13" i="1" l="1"/>
  <c r="AP18" i="1"/>
  <c r="AP23" i="1"/>
  <c r="AP8" i="1"/>
  <c r="T10" i="1"/>
  <c r="AI20" i="1"/>
  <c r="H20" i="1"/>
  <c r="AH20" i="1"/>
  <c r="H25" i="1"/>
  <c r="AG25" i="1" s="1"/>
  <c r="AH25" i="1"/>
  <c r="AF25" i="1"/>
  <c r="AH10" i="1"/>
  <c r="AJ8" i="1" s="1"/>
  <c r="I15" i="1"/>
  <c r="S25" i="1"/>
  <c r="AI25" i="1" s="1"/>
  <c r="N10" i="1"/>
  <c r="AF10" i="1" s="1"/>
  <c r="Z10" i="1"/>
  <c r="AG10" i="1" s="1"/>
  <c r="Z20" i="1"/>
  <c r="AG20" i="1" s="1"/>
  <c r="AJ18" i="1" l="1"/>
  <c r="H15" i="1"/>
  <c r="AG15" i="1" s="1"/>
  <c r="AH15" i="1"/>
  <c r="AJ13" i="1" s="1"/>
  <c r="AF15" i="1"/>
  <c r="AJ23" i="1"/>
  <c r="AF20" i="1"/>
  <c r="AT20" i="1" l="1"/>
  <c r="AT10" i="1"/>
  <c r="AT15" i="1"/>
  <c r="AT25" i="1"/>
  <c r="AU25" i="1" l="1"/>
  <c r="AU20" i="1"/>
  <c r="AU15" i="1"/>
  <c r="AR15" i="1" s="1"/>
  <c r="AU10" i="1"/>
  <c r="AR25" i="1" l="1"/>
  <c r="AR10" i="1"/>
  <c r="AR20" i="1"/>
  <c r="H33" i="1" l="1"/>
  <c r="H29" i="1"/>
  <c r="H35" i="1"/>
  <c r="H31" i="1"/>
</calcChain>
</file>

<file path=xl/sharedStrings.xml><?xml version="1.0" encoding="utf-8"?>
<sst xmlns="http://schemas.openxmlformats.org/spreadsheetml/2006/main" count="92" uniqueCount="36">
  <si>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</si>
  <si>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</si>
  <si>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</si>
  <si>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</si>
  <si>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</si>
  <si>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</si>
  <si>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</si>
  <si>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</si>
  <si>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</si>
  <si>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</si>
  <si>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</si>
  <si>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田沼東</t>
    <rPh sb="0" eb="2">
      <t>タヌマ</t>
    </rPh>
    <rPh sb="2" eb="3">
      <t>ヒガシ</t>
    </rPh>
    <phoneticPr fontId="2"/>
  </si>
  <si>
    <t>佐野北</t>
    <rPh sb="0" eb="2">
      <t>サノ</t>
    </rPh>
    <rPh sb="2" eb="3">
      <t>キタ</t>
    </rPh>
    <phoneticPr fontId="2"/>
  </si>
  <si>
    <t>１位</t>
    <rPh sb="1" eb="2">
      <t>イ</t>
    </rPh>
    <phoneticPr fontId="2"/>
  </si>
  <si>
    <t>試合順について</t>
    <rPh sb="0" eb="2">
      <t>シアイ</t>
    </rPh>
    <rPh sb="2" eb="3">
      <t>ジュン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</si>
  <si>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</si>
  <si>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</si>
  <si>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(①～④は１日目の結果に従う)</t>
    <rPh sb="6" eb="8">
      <t>ニチメ</t>
    </rPh>
    <rPh sb="9" eb="11">
      <t>ケッカ</t>
    </rPh>
    <rPh sb="12" eb="13">
      <t>シタガ</t>
    </rPh>
    <phoneticPr fontId="2"/>
  </si>
  <si>
    <t>①</t>
    <phoneticPr fontId="2"/>
  </si>
  <si>
    <t>－</t>
    <phoneticPr fontId="2"/>
  </si>
  <si>
    <t>③</t>
    <phoneticPr fontId="2"/>
  </si>
  <si>
    <t>④</t>
    <phoneticPr fontId="2"/>
  </si>
  <si>
    <t>②</t>
    <phoneticPr fontId="2"/>
  </si>
  <si>
    <t>２位</t>
    <rPh sb="1" eb="2">
      <t>イ</t>
    </rPh>
    <phoneticPr fontId="2"/>
  </si>
  <si>
    <t>②</t>
    <phoneticPr fontId="2"/>
  </si>
  <si>
    <t>①</t>
    <phoneticPr fontId="2"/>
  </si>
  <si>
    <t>③</t>
    <phoneticPr fontId="2"/>
  </si>
  <si>
    <t>３位</t>
    <rPh sb="1" eb="2">
      <t>イ</t>
    </rPh>
    <phoneticPr fontId="2"/>
  </si>
  <si>
    <t>昼食</t>
    <rPh sb="0" eb="2">
      <t>チュウショク</t>
    </rPh>
    <phoneticPr fontId="2"/>
  </si>
  <si>
    <t>４位</t>
    <rPh sb="1" eb="2">
      <t>イ</t>
    </rPh>
    <phoneticPr fontId="2"/>
  </si>
  <si>
    <t>④</t>
    <phoneticPr fontId="2"/>
  </si>
  <si>
    <t>アリーナたぬま</t>
    <phoneticPr fontId="2"/>
  </si>
  <si>
    <t>佐野南</t>
    <rPh sb="0" eb="2">
      <t>サノ</t>
    </rPh>
    <rPh sb="2" eb="3">
      <t>ミナミ</t>
    </rPh>
    <phoneticPr fontId="2"/>
  </si>
  <si>
    <t>葛　生</t>
    <rPh sb="0" eb="1">
      <t>クズ</t>
    </rPh>
    <rPh sb="2" eb="3">
      <t>セイ</t>
    </rPh>
    <phoneticPr fontId="2"/>
  </si>
  <si>
    <t>平成２９年５月１０日(木)</t>
    <rPh sb="0" eb="2">
      <t>ヘイセイ</t>
    </rPh>
    <rPh sb="4" eb="5">
      <t>ネン</t>
    </rPh>
    <rPh sb="6" eb="7">
      <t>ガツ</t>
    </rPh>
    <rPh sb="9" eb="10">
      <t>ニチ</t>
    </rPh>
    <rPh sb="11" eb="12">
      <t>モク</t>
    </rPh>
    <phoneticPr fontId="2"/>
  </si>
  <si>
    <t>平成３０年度　佐野市中体連春季体育大会　バレーボール大会　男子の部　</t>
    <rPh sb="0" eb="2">
      <t>ヘイセイ</t>
    </rPh>
    <rPh sb="4" eb="6">
      <t>ネンド</t>
    </rPh>
    <rPh sb="7" eb="10">
      <t>サノシ</t>
    </rPh>
    <rPh sb="10" eb="13">
      <t>チュウタイレン</t>
    </rPh>
    <rPh sb="13" eb="15">
      <t>シュンキ</t>
    </rPh>
    <rPh sb="15" eb="17">
      <t>タイイク</t>
    </rPh>
    <rPh sb="17" eb="19">
      <t>タイカイ</t>
    </rPh>
    <rPh sb="26" eb="28">
      <t>タイカイ</t>
    </rPh>
    <rPh sb="29" eb="31">
      <t>ダンシ</t>
    </rPh>
    <rPh sb="32" eb="33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</si>
</sst>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6"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14" xfId="0" applyBorder="1" applyProtection="1"/>
    <xf numFmtId="0" fontId="0" fillId="0" borderId="31" xfId="0" applyBorder="1" applyProtection="1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5" xfId="0" applyBorder="1" applyProtection="1"/>
    <xf numFmtId="0" fontId="0" fillId="0" borderId="13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0" xfId="0" applyBorder="1" applyAlignment="1" applyProtection="1"/>
    <xf numFmtId="0" fontId="0" fillId="0" borderId="18" xfId="0" applyBorder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38" xfId="0" applyBorder="1" applyProtection="1"/>
    <xf numFmtId="0" fontId="0" fillId="0" borderId="0" xfId="0" applyFill="1" applyBorder="1" applyProtection="1"/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8" xfId="0" applyBorder="1" applyAlignment="1" applyProtection="1">
      <alignment horizontal="center"/>
    </xf>
    <xf numFmtId="0" fontId="0" fillId="0" borderId="30" xfId="0" applyBorder="1" applyProtection="1"/>
    <xf numFmtId="0" fontId="0" fillId="0" borderId="39" xfId="0" applyBorder="1" applyProtection="1"/>
    <xf numFmtId="0" fontId="0" fillId="0" borderId="43" xfId="0" applyBorder="1" applyProtection="1"/>
    <xf numFmtId="0" fontId="0" fillId="0" borderId="43" xfId="0" applyBorder="1" applyAlignment="1" applyProtection="1">
      <alignment horizontal="center"/>
    </xf>
    <xf numFmtId="0" fontId="0" fillId="0" borderId="44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Font="1" applyProtection="1"/>
    <xf numFmtId="0" fontId="0" fillId="0" borderId="50" xfId="0" applyFont="1" applyBorder="1" applyProtection="1"/>
    <xf numFmtId="0" fontId="0" fillId="0" borderId="11" xfId="0" applyFont="1" applyBorder="1" applyProtection="1"/>
    <xf numFmtId="0" fontId="0" fillId="0" borderId="11" xfId="0" applyFont="1" applyBorder="1" applyAlignment="1" applyProtection="1">
      <alignment vertical="center"/>
      <protection hidden="1"/>
    </xf>
    <xf numFmtId="0" fontId="0" fillId="0" borderId="11" xfId="0" applyFont="1" applyBorder="1" applyAlignment="1" applyProtection="1">
      <alignment horizontal="center"/>
    </xf>
    <xf numFmtId="0" fontId="0" fillId="0" borderId="50" xfId="0" applyFont="1" applyBorder="1" applyAlignment="1" applyProtection="1">
      <alignment vertical="center"/>
      <protection hidden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/>
    </xf>
    <xf numFmtId="0" fontId="0" fillId="0" borderId="13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19" xfId="0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3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2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  <xf numFmtId="0" fontId="0" fillId="0" borderId="4" xfId="0" applyBorder="1" applyAlignment="1" applyProtection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horizontal="center" vertical="center" textRotation="255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27" xfId="0" applyBorder="1" applyAlignment="1" applyProtection="1">
      <alignment horizontal="center" vertical="center" shrinkToFit="1"/>
      <protection hidden="1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4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/>
    <xf numFmtId="0" fontId="0" fillId="0" borderId="5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0</xdr:rowOff>
    </xdr:from>
    <xdr:to>
      <xdr:col>7</xdr:col>
      <xdr:colOff>85725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533525" y="1247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7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514475" y="1247775"/>
          <a:ext cx="3943350" cy="257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8</xdr:row>
      <xdr:rowOff>0</xdr:rowOff>
    </xdr:from>
    <xdr:to>
      <xdr:col>18</xdr:col>
      <xdr:colOff>0</xdr:colOff>
      <xdr:row>11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3267075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209550</xdr:colOff>
      <xdr:row>8</xdr:row>
      <xdr:rowOff>9525</xdr:rowOff>
    </xdr:from>
    <xdr:to>
      <xdr:col>24</xdr:col>
      <xdr:colOff>9525</xdr:colOff>
      <xdr:row>11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4572000" y="1428750"/>
          <a:ext cx="67627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13</xdr:row>
      <xdr:rowOff>9525</xdr:rowOff>
    </xdr:from>
    <xdr:to>
      <xdr:col>24</xdr:col>
      <xdr:colOff>19050</xdr:colOff>
      <xdr:row>16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456247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13</xdr:row>
      <xdr:rowOff>0</xdr:rowOff>
    </xdr:from>
    <xdr:to>
      <xdr:col>12</xdr:col>
      <xdr:colOff>0</xdr:colOff>
      <xdr:row>16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1924050" y="22764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18</xdr:row>
      <xdr:rowOff>0</xdr:rowOff>
    </xdr:from>
    <xdr:to>
      <xdr:col>12</xdr:col>
      <xdr:colOff>0</xdr:colOff>
      <xdr:row>21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1924050" y="31337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18</xdr:row>
      <xdr:rowOff>0</xdr:rowOff>
    </xdr:from>
    <xdr:to>
      <xdr:col>18</xdr:col>
      <xdr:colOff>0</xdr:colOff>
      <xdr:row>21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3267075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24</xdr:row>
      <xdr:rowOff>0</xdr:rowOff>
    </xdr:from>
    <xdr:to>
      <xdr:col>24</xdr:col>
      <xdr:colOff>9525</xdr:colOff>
      <xdr:row>24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24</xdr:row>
      <xdr:rowOff>0</xdr:rowOff>
    </xdr:from>
    <xdr:to>
      <xdr:col>24</xdr:col>
      <xdr:colOff>9525</xdr:colOff>
      <xdr:row>24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23</xdr:row>
      <xdr:rowOff>0</xdr:rowOff>
    </xdr:from>
    <xdr:to>
      <xdr:col>12</xdr:col>
      <xdr:colOff>0</xdr:colOff>
      <xdr:row>26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1924050" y="39909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18</xdr:col>
      <xdr:colOff>0</xdr:colOff>
      <xdr:row>26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3267075" y="399097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27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27</xdr:row>
      <xdr:rowOff>0</xdr:rowOff>
    </xdr:from>
    <xdr:to>
      <xdr:col>18</xdr:col>
      <xdr:colOff>0</xdr:colOff>
      <xdr:row>27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8</xdr:row>
      <xdr:rowOff>9525</xdr:rowOff>
    </xdr:from>
    <xdr:to>
      <xdr:col>30</xdr:col>
      <xdr:colOff>9525</xdr:colOff>
      <xdr:row>11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5867400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13</xdr:row>
      <xdr:rowOff>9525</xdr:rowOff>
    </xdr:from>
    <xdr:to>
      <xdr:col>30</xdr:col>
      <xdr:colOff>9525</xdr:colOff>
      <xdr:row>16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5867400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24</xdr:row>
      <xdr:rowOff>0</xdr:rowOff>
    </xdr:from>
    <xdr:to>
      <xdr:col>30</xdr:col>
      <xdr:colOff>9525</xdr:colOff>
      <xdr:row>24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24</xdr:row>
      <xdr:rowOff>0</xdr:rowOff>
    </xdr:from>
    <xdr:to>
      <xdr:col>30</xdr:col>
      <xdr:colOff>9525</xdr:colOff>
      <xdr:row>24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18</xdr:row>
      <xdr:rowOff>9525</xdr:rowOff>
    </xdr:from>
    <xdr:to>
      <xdr:col>30</xdr:col>
      <xdr:colOff>9525</xdr:colOff>
      <xdr:row>21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5867400" y="31432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23</xdr:row>
      <xdr:rowOff>0</xdr:rowOff>
    </xdr:from>
    <xdr:to>
      <xdr:col>24</xdr:col>
      <xdr:colOff>0</xdr:colOff>
      <xdr:row>26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4581525" y="399097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27</xdr:row>
      <xdr:rowOff>0</xdr:rowOff>
    </xdr:from>
    <xdr:to>
      <xdr:col>24</xdr:col>
      <xdr:colOff>0</xdr:colOff>
      <xdr:row>27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27</xdr:row>
      <xdr:rowOff>0</xdr:rowOff>
    </xdr:from>
    <xdr:to>
      <xdr:col>30</xdr:col>
      <xdr:colOff>0</xdr:colOff>
      <xdr:row>27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27</xdr:row>
      <xdr:rowOff>0</xdr:rowOff>
    </xdr:from>
    <xdr:to>
      <xdr:col>18</xdr:col>
      <xdr:colOff>0</xdr:colOff>
      <xdr:row>27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27</xdr:row>
      <xdr:rowOff>0</xdr:rowOff>
    </xdr:from>
    <xdr:to>
      <xdr:col>24</xdr:col>
      <xdr:colOff>9525</xdr:colOff>
      <xdr:row>27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27</xdr:row>
      <xdr:rowOff>0</xdr:rowOff>
    </xdr:from>
    <xdr:to>
      <xdr:col>24</xdr:col>
      <xdr:colOff>9525</xdr:colOff>
      <xdr:row>27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27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27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27</xdr:row>
      <xdr:rowOff>0</xdr:rowOff>
    </xdr:from>
    <xdr:to>
      <xdr:col>18</xdr:col>
      <xdr:colOff>0</xdr:colOff>
      <xdr:row>27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27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27</xdr:row>
      <xdr:rowOff>0</xdr:rowOff>
    </xdr:from>
    <xdr:to>
      <xdr:col>18</xdr:col>
      <xdr:colOff>0</xdr:colOff>
      <xdr:row>27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27</xdr:row>
      <xdr:rowOff>0</xdr:rowOff>
    </xdr:from>
    <xdr:to>
      <xdr:col>30</xdr:col>
      <xdr:colOff>9525</xdr:colOff>
      <xdr:row>27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27</xdr:row>
      <xdr:rowOff>0</xdr:rowOff>
    </xdr:from>
    <xdr:to>
      <xdr:col>30</xdr:col>
      <xdr:colOff>9525</xdr:colOff>
      <xdr:row>27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27</xdr:row>
      <xdr:rowOff>0</xdr:rowOff>
    </xdr:from>
    <xdr:to>
      <xdr:col>24</xdr:col>
      <xdr:colOff>0</xdr:colOff>
      <xdr:row>27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9525</xdr:rowOff>
    </xdr:from>
    <xdr:to>
      <xdr:col>31</xdr:col>
      <xdr:colOff>0</xdr:colOff>
      <xdr:row>11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6772275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</xdr:row>
      <xdr:rowOff>9525</xdr:rowOff>
    </xdr:from>
    <xdr:to>
      <xdr:col>31</xdr:col>
      <xdr:colOff>0</xdr:colOff>
      <xdr:row>16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6772275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24</xdr:row>
      <xdr:rowOff>0</xdr:rowOff>
    </xdr:from>
    <xdr:to>
      <xdr:col>31</xdr:col>
      <xdr:colOff>0</xdr:colOff>
      <xdr:row>24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24</xdr:row>
      <xdr:rowOff>0</xdr:rowOff>
    </xdr:from>
    <xdr:to>
      <xdr:col>31</xdr:col>
      <xdr:colOff>0</xdr:colOff>
      <xdr:row>24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18</xdr:row>
      <xdr:rowOff>9525</xdr:rowOff>
    </xdr:from>
    <xdr:to>
      <xdr:col>31</xdr:col>
      <xdr:colOff>0</xdr:colOff>
      <xdr:row>21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6772275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27</xdr:row>
      <xdr:rowOff>0</xdr:rowOff>
    </xdr:from>
    <xdr:to>
      <xdr:col>31</xdr:col>
      <xdr:colOff>0</xdr:colOff>
      <xdr:row>27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27</xdr:row>
      <xdr:rowOff>0</xdr:rowOff>
    </xdr:from>
    <xdr:to>
      <xdr:col>31</xdr:col>
      <xdr:colOff>0</xdr:colOff>
      <xdr:row>27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27</xdr:row>
      <xdr:rowOff>0</xdr:rowOff>
    </xdr:from>
    <xdr:to>
      <xdr:col>31</xdr:col>
      <xdr:colOff>0</xdr:colOff>
      <xdr:row>27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27</xdr:row>
      <xdr:rowOff>0</xdr:rowOff>
    </xdr:from>
    <xdr:to>
      <xdr:col>30</xdr:col>
      <xdr:colOff>9525</xdr:colOff>
      <xdr:row>27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27</xdr:row>
      <xdr:rowOff>0</xdr:rowOff>
    </xdr:from>
    <xdr:to>
      <xdr:col>30</xdr:col>
      <xdr:colOff>9525</xdr:colOff>
      <xdr:row>27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27</xdr:row>
      <xdr:rowOff>0</xdr:rowOff>
    </xdr:from>
    <xdr:to>
      <xdr:col>30</xdr:col>
      <xdr:colOff>0</xdr:colOff>
      <xdr:row>27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23</xdr:row>
      <xdr:rowOff>9525</xdr:rowOff>
    </xdr:from>
    <xdr:to>
      <xdr:col>31</xdr:col>
      <xdr:colOff>0</xdr:colOff>
      <xdr:row>26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6772275" y="40005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23</xdr:row>
      <xdr:rowOff>0</xdr:rowOff>
    </xdr:from>
    <xdr:to>
      <xdr:col>24</xdr:col>
      <xdr:colOff>0</xdr:colOff>
      <xdr:row>26</xdr:row>
      <xdr:rowOff>9525</xdr:rowOff>
    </xdr:to>
    <xdr:sp macro="" textlink="">
      <xdr:nvSpPr>
        <xdr:cNvPr id="281" name="AutoShape 120"/>
        <xdr:cNvSpPr>
          <a:spLocks noChangeArrowheads="1"/>
        </xdr:cNvSpPr>
      </xdr:nvSpPr>
      <xdr:spPr bwMode="auto">
        <a:xfrm>
          <a:off x="4581525" y="399097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6"/>
  <sheetViews>
    <sheetView tabSelected="1" workbookViewId="0">
      <selection activeCell="B43" sqref="B43"/>
    </sheetView>
  </sheetViews>
  <sheetFormatPr defaultRowHeight="13.5"/>
  <cols>
    <col min="1" max="1" width="2.625" customWidth="1"/>
    <col min="2" max="47" width="2.875" customWidth="1"/>
  </cols>
  <sheetData>
    <row r="1" spans="1:51" s="1" customFormat="1" ht="15" customHeight="1">
      <c r="A1" s="65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2" t="s">
        <v>0</v>
      </c>
      <c r="AL1" s="3"/>
      <c r="AM1" s="2" t="s">
        <v>31</v>
      </c>
      <c r="AN1" s="3"/>
      <c r="AO1" s="3"/>
    </row>
    <row r="2" spans="1:51" s="1" customFormat="1" ht="1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2" t="s">
        <v>34</v>
      </c>
      <c r="AL2" s="3"/>
      <c r="AM2" s="3"/>
      <c r="AN2" s="3"/>
      <c r="AO2" s="3"/>
    </row>
    <row r="3" spans="1:51" s="4" customFormat="1" ht="14.25" thickBot="1"/>
    <row r="4" spans="1:51" s="4" customFormat="1" ht="13.5" customHeight="1">
      <c r="A4" s="5"/>
      <c r="B4" s="66"/>
      <c r="C4" s="67"/>
      <c r="D4" s="67"/>
      <c r="E4" s="67"/>
      <c r="F4" s="67"/>
      <c r="G4" s="68"/>
      <c r="H4" s="72" t="str">
        <f>IF(B8="","",B8)</f>
        <v>葛　生</v>
      </c>
      <c r="I4" s="73"/>
      <c r="J4" s="73"/>
      <c r="K4" s="73"/>
      <c r="L4" s="73"/>
      <c r="M4" s="74"/>
      <c r="N4" s="72" t="str">
        <f>IF(B13="","",B13)</f>
        <v>田沼東</v>
      </c>
      <c r="O4" s="73"/>
      <c r="P4" s="73"/>
      <c r="Q4" s="73"/>
      <c r="R4" s="73"/>
      <c r="S4" s="74"/>
      <c r="T4" s="72" t="str">
        <f>IF(B18="","",B18)</f>
        <v>佐野北</v>
      </c>
      <c r="U4" s="73"/>
      <c r="V4" s="73"/>
      <c r="W4" s="73"/>
      <c r="X4" s="73"/>
      <c r="Y4" s="74"/>
      <c r="Z4" s="72" t="str">
        <f>IF(B23="","",B23)</f>
        <v>佐野南</v>
      </c>
      <c r="AA4" s="73"/>
      <c r="AB4" s="73"/>
      <c r="AC4" s="73"/>
      <c r="AD4" s="73"/>
      <c r="AE4" s="73"/>
      <c r="AF4" s="81" t="s">
        <v>1</v>
      </c>
      <c r="AG4" s="84" t="s">
        <v>2</v>
      </c>
      <c r="AH4" s="84" t="s">
        <v>3</v>
      </c>
      <c r="AI4" s="84" t="s">
        <v>4</v>
      </c>
      <c r="AJ4" s="87" t="s">
        <v>5</v>
      </c>
      <c r="AK4" s="88"/>
      <c r="AL4" s="87" t="s">
        <v>6</v>
      </c>
      <c r="AM4" s="93"/>
      <c r="AN4" s="87" t="s">
        <v>7</v>
      </c>
      <c r="AO4" s="93"/>
      <c r="AP4" s="87" t="s">
        <v>8</v>
      </c>
      <c r="AQ4" s="88"/>
      <c r="AR4" s="98" t="s">
        <v>9</v>
      </c>
    </row>
    <row r="5" spans="1:51" s="4" customFormat="1" ht="13.5" customHeight="1">
      <c r="A5" s="5"/>
      <c r="B5" s="69"/>
      <c r="C5" s="70"/>
      <c r="D5" s="70"/>
      <c r="E5" s="70"/>
      <c r="F5" s="70"/>
      <c r="G5" s="71"/>
      <c r="H5" s="75"/>
      <c r="I5" s="76"/>
      <c r="J5" s="76"/>
      <c r="K5" s="76"/>
      <c r="L5" s="76"/>
      <c r="M5" s="77"/>
      <c r="N5" s="75"/>
      <c r="O5" s="76"/>
      <c r="P5" s="76"/>
      <c r="Q5" s="76"/>
      <c r="R5" s="76"/>
      <c r="S5" s="77"/>
      <c r="T5" s="75"/>
      <c r="U5" s="76"/>
      <c r="V5" s="76"/>
      <c r="W5" s="76"/>
      <c r="X5" s="76"/>
      <c r="Y5" s="77"/>
      <c r="Z5" s="75"/>
      <c r="AA5" s="76"/>
      <c r="AB5" s="76"/>
      <c r="AC5" s="76"/>
      <c r="AD5" s="76"/>
      <c r="AE5" s="76"/>
      <c r="AF5" s="82"/>
      <c r="AG5" s="85"/>
      <c r="AH5" s="85"/>
      <c r="AI5" s="85"/>
      <c r="AJ5" s="89"/>
      <c r="AK5" s="90"/>
      <c r="AL5" s="94"/>
      <c r="AM5" s="95"/>
      <c r="AN5" s="94"/>
      <c r="AO5" s="95"/>
      <c r="AP5" s="89"/>
      <c r="AQ5" s="90"/>
      <c r="AR5" s="99"/>
    </row>
    <row r="6" spans="1:51" s="4" customFormat="1" ht="13.5" customHeight="1">
      <c r="A6" s="5"/>
      <c r="B6" s="69"/>
      <c r="C6" s="70"/>
      <c r="D6" s="70"/>
      <c r="E6" s="70"/>
      <c r="F6" s="70"/>
      <c r="G6" s="71"/>
      <c r="H6" s="75"/>
      <c r="I6" s="76"/>
      <c r="J6" s="76"/>
      <c r="K6" s="76"/>
      <c r="L6" s="76"/>
      <c r="M6" s="77"/>
      <c r="N6" s="75"/>
      <c r="O6" s="76"/>
      <c r="P6" s="76"/>
      <c r="Q6" s="76"/>
      <c r="R6" s="76"/>
      <c r="S6" s="77"/>
      <c r="T6" s="75"/>
      <c r="U6" s="76"/>
      <c r="V6" s="76"/>
      <c r="W6" s="76"/>
      <c r="X6" s="76"/>
      <c r="Y6" s="77"/>
      <c r="Z6" s="75"/>
      <c r="AA6" s="76"/>
      <c r="AB6" s="76"/>
      <c r="AC6" s="76"/>
      <c r="AD6" s="76"/>
      <c r="AE6" s="76"/>
      <c r="AF6" s="82"/>
      <c r="AG6" s="85"/>
      <c r="AH6" s="85"/>
      <c r="AI6" s="85"/>
      <c r="AJ6" s="89"/>
      <c r="AK6" s="90"/>
      <c r="AL6" s="94"/>
      <c r="AM6" s="95"/>
      <c r="AN6" s="94"/>
      <c r="AO6" s="95"/>
      <c r="AP6" s="89"/>
      <c r="AQ6" s="90"/>
      <c r="AR6" s="99"/>
    </row>
    <row r="7" spans="1:51" s="4" customFormat="1" ht="13.5" customHeight="1">
      <c r="B7" s="69"/>
      <c r="C7" s="70"/>
      <c r="D7" s="70"/>
      <c r="E7" s="70"/>
      <c r="F7" s="70"/>
      <c r="G7" s="71"/>
      <c r="H7" s="78"/>
      <c r="I7" s="79"/>
      <c r="J7" s="79"/>
      <c r="K7" s="79"/>
      <c r="L7" s="79"/>
      <c r="M7" s="80"/>
      <c r="N7" s="78"/>
      <c r="O7" s="79"/>
      <c r="P7" s="79"/>
      <c r="Q7" s="79"/>
      <c r="R7" s="79"/>
      <c r="S7" s="80"/>
      <c r="T7" s="78"/>
      <c r="U7" s="79"/>
      <c r="V7" s="79"/>
      <c r="W7" s="79"/>
      <c r="X7" s="79"/>
      <c r="Y7" s="80"/>
      <c r="Z7" s="78"/>
      <c r="AA7" s="79"/>
      <c r="AB7" s="79"/>
      <c r="AC7" s="79"/>
      <c r="AD7" s="79"/>
      <c r="AE7" s="79"/>
      <c r="AF7" s="83"/>
      <c r="AG7" s="86"/>
      <c r="AH7" s="86"/>
      <c r="AI7" s="86"/>
      <c r="AJ7" s="91"/>
      <c r="AK7" s="92"/>
      <c r="AL7" s="96"/>
      <c r="AM7" s="97"/>
      <c r="AN7" s="96"/>
      <c r="AO7" s="97"/>
      <c r="AP7" s="91"/>
      <c r="AQ7" s="92"/>
      <c r="AR7" s="100"/>
    </row>
    <row r="8" spans="1:51" s="4" customFormat="1" ht="13.5" customHeight="1">
      <c r="B8" s="103" t="s">
        <v>33</v>
      </c>
      <c r="C8" s="70"/>
      <c r="D8" s="70"/>
      <c r="E8" s="70"/>
      <c r="F8" s="70"/>
      <c r="G8" s="71"/>
      <c r="H8" s="104"/>
      <c r="I8" s="114"/>
      <c r="J8" s="114"/>
      <c r="K8" s="114"/>
      <c r="L8" s="114"/>
      <c r="M8" s="115"/>
      <c r="O8" s="5"/>
      <c r="P8" s="5"/>
      <c r="Q8" s="5"/>
      <c r="R8" s="5"/>
      <c r="S8" s="5"/>
      <c r="T8" s="6"/>
      <c r="U8" s="5"/>
      <c r="V8" s="5"/>
      <c r="W8" s="5"/>
      <c r="X8" s="5"/>
      <c r="Y8" s="5"/>
      <c r="Z8" s="7"/>
      <c r="AA8" s="5"/>
      <c r="AB8" s="5"/>
      <c r="AC8" s="5"/>
      <c r="AD8" s="5"/>
      <c r="AE8" s="8"/>
      <c r="AF8" s="9"/>
      <c r="AG8" s="10"/>
      <c r="AH8" s="10"/>
      <c r="AI8" s="10"/>
      <c r="AJ8" s="101" t="str">
        <f>IF(ISERROR(AH10/AI10),"",AH10/AI10)</f>
        <v/>
      </c>
      <c r="AK8" s="102"/>
      <c r="AL8" s="113" t="str">
        <f>IF(P9="","",SUM(P9:P11)+SUM(V9:V11)+SUM(AB9:AB11))</f>
        <v/>
      </c>
      <c r="AM8" s="102"/>
      <c r="AN8" s="113" t="str">
        <f>IF(R9="","",SUM(R9:R11)+SUM(X9:X11)+SUM(AD9:AD11))</f>
        <v/>
      </c>
      <c r="AO8" s="102"/>
      <c r="AP8" s="101" t="str">
        <f>IF(ISERROR(AL8/AN8),"",AL8/AN8)</f>
        <v/>
      </c>
      <c r="AQ8" s="102"/>
      <c r="AR8" s="11"/>
      <c r="AY8" s="12"/>
    </row>
    <row r="9" spans="1:51" s="4" customFormat="1" ht="13.5" customHeight="1">
      <c r="B9" s="69"/>
      <c r="C9" s="70"/>
      <c r="D9" s="70"/>
      <c r="E9" s="70"/>
      <c r="F9" s="70"/>
      <c r="G9" s="71"/>
      <c r="H9" s="116"/>
      <c r="I9" s="117"/>
      <c r="J9" s="117"/>
      <c r="K9" s="117"/>
      <c r="L9" s="117"/>
      <c r="M9" s="118"/>
      <c r="N9" s="6"/>
      <c r="O9" s="5"/>
      <c r="P9" s="5"/>
      <c r="Q9" s="13" t="s">
        <v>10</v>
      </c>
      <c r="R9" s="5"/>
      <c r="S9" s="5"/>
      <c r="T9" s="6"/>
      <c r="U9" s="5"/>
      <c r="V9" s="5"/>
      <c r="W9" s="13" t="s">
        <v>10</v>
      </c>
      <c r="X9" s="5"/>
      <c r="Y9" s="5"/>
      <c r="Z9" s="6"/>
      <c r="AA9" s="5"/>
      <c r="AB9" s="5"/>
      <c r="AC9" s="13" t="s">
        <v>10</v>
      </c>
      <c r="AD9" s="5"/>
      <c r="AE9" s="5"/>
      <c r="AF9" s="14"/>
      <c r="AG9" s="10"/>
      <c r="AH9" s="10"/>
      <c r="AI9" s="10"/>
      <c r="AJ9" s="94"/>
      <c r="AK9" s="95"/>
      <c r="AL9" s="94"/>
      <c r="AM9" s="95"/>
      <c r="AN9" s="94"/>
      <c r="AO9" s="95"/>
      <c r="AP9" s="94"/>
      <c r="AQ9" s="95"/>
      <c r="AR9" s="11"/>
      <c r="AY9" s="12"/>
    </row>
    <row r="10" spans="1:51" s="4" customFormat="1" ht="13.5" customHeight="1">
      <c r="B10" s="69"/>
      <c r="C10" s="70"/>
      <c r="D10" s="70"/>
      <c r="E10" s="70"/>
      <c r="F10" s="70"/>
      <c r="G10" s="71"/>
      <c r="H10" s="116"/>
      <c r="I10" s="117"/>
      <c r="J10" s="117"/>
      <c r="K10" s="117"/>
      <c r="L10" s="117"/>
      <c r="M10" s="118"/>
      <c r="N10" s="15" t="str">
        <f>IF(O10="","",IF(O10=2,"○",IF(O10=1,"●",IF(O10=0,"●",""))))</f>
        <v/>
      </c>
      <c r="O10" s="16" t="str">
        <f>IF(P9="","",IF(P9&gt;R9,1,0)+IF(P10&gt;R10,1,0)+IF(P11&gt;R11,1,0))</f>
        <v/>
      </c>
      <c r="P10" s="5"/>
      <c r="Q10" s="13" t="s">
        <v>10</v>
      </c>
      <c r="R10" s="5"/>
      <c r="S10" s="16" t="str">
        <f>IF(R9="","",IF(R9&gt;P9,1,0)+IF(R10&gt;P10,1,0)+IF(R11&gt;P11,1,0))</f>
        <v/>
      </c>
      <c r="T10" s="15" t="str">
        <f>IF(U10="","",IF(U10=2,"○",IF(U10=1,"●",IF(U10=0,"●",""))))</f>
        <v/>
      </c>
      <c r="U10" s="16" t="str">
        <f>IF(V9="","",IF(V9&gt;X9,1,0)+IF(V10&gt;X10,1,0)+IF(V11&gt;X11,1,0))</f>
        <v/>
      </c>
      <c r="V10" s="5"/>
      <c r="W10" s="13" t="s">
        <v>10</v>
      </c>
      <c r="X10" s="5"/>
      <c r="Y10" s="16" t="str">
        <f>IF(X9="","",IF(X9&gt;V9,1,0)+IF(X10&gt;V10,1,0)+IF(X11&gt;V11,1,0))</f>
        <v/>
      </c>
      <c r="Z10" s="15" t="str">
        <f>IF(AA10="","",IF(AA10=2,"○",IF(AA10=1,"●",IF(AA10=0,"●",""))))</f>
        <v/>
      </c>
      <c r="AA10" s="16" t="str">
        <f>IF(AB9="","",IF(AB9&gt;AD9,1,0)+IF(AB10&gt;AD10,1,0)+IF(AB11&gt;AD11,1,0))</f>
        <v/>
      </c>
      <c r="AB10" s="5"/>
      <c r="AC10" s="13" t="s">
        <v>10</v>
      </c>
      <c r="AD10" s="5"/>
      <c r="AE10" s="16" t="str">
        <f>IF(AD9="","",IF(AD9&gt;AB9,1,0)+IF(AD10&gt;AB10,1,0)+IF(AD11&gt;AB11,1,0))</f>
        <v/>
      </c>
      <c r="AF10" s="17" t="str">
        <f>IF(O10="","",EXACT(N10,"○")+EXACT(T10,"○")+EXACT(Z10,"○"))</f>
        <v/>
      </c>
      <c r="AG10" s="18" t="str">
        <f>IF(S10="","",EXACT(N10,"●")+EXACT(T10,"●")+EXACT(Z10,"●"))</f>
        <v/>
      </c>
      <c r="AH10" s="18" t="str">
        <f>IF(ISERROR(IF(O10="","",O10+U10+AA10)),"",(IF(O10="","",O10+U10+AA10)))</f>
        <v/>
      </c>
      <c r="AI10" s="18" t="str">
        <f>IF(ISERROR(IF(S10="","",S10+Y10+AE10)),"",(IF(S10="","",S10+Y10+AE10)))</f>
        <v/>
      </c>
      <c r="AJ10" s="94"/>
      <c r="AK10" s="95"/>
      <c r="AL10" s="94"/>
      <c r="AM10" s="95"/>
      <c r="AN10" s="94"/>
      <c r="AO10" s="95"/>
      <c r="AP10" s="94"/>
      <c r="AQ10" s="95"/>
      <c r="AR10" s="19" t="str">
        <f>IF(ISERROR(RANK(AU10,$AU$10:$AU$25)),"",(RANK(AU10,$AU$10:$AU$25)))</f>
        <v/>
      </c>
      <c r="AT10" s="4" t="e">
        <f>IF(OR(AF10=AF15,AF10=AF20,AF10=AF25,),CHOOSE(RANK(AF10,AF10:AF25)+1,0,400,300,200,100)+AF10+AJ8,CHOOSE(RANK(AF10,AF10:AF25)+1,0,400,300,200,100))</f>
        <v>#VALUE!</v>
      </c>
      <c r="AU10" s="4" t="e">
        <f>IF(OR(AT10=AT10,AT10=AT15,AT10=AT20,AT10=AT25,),CHOOSE(RANK(AT10,AT10:AT25)+1,0,400,300,200,100)+AP8,CHOOSE(RANK(AT10,AT10:AT25)+1,0,,400,300,200,100))</f>
        <v>#VALUE!</v>
      </c>
      <c r="AY10" s="12"/>
    </row>
    <row r="11" spans="1:51" s="4" customFormat="1" ht="13.5" customHeight="1">
      <c r="B11" s="69"/>
      <c r="C11" s="70"/>
      <c r="D11" s="70"/>
      <c r="E11" s="70"/>
      <c r="F11" s="70"/>
      <c r="G11" s="71"/>
      <c r="H11" s="116"/>
      <c r="I11" s="117"/>
      <c r="J11" s="117"/>
      <c r="K11" s="117"/>
      <c r="L11" s="117"/>
      <c r="M11" s="118"/>
      <c r="N11" s="6"/>
      <c r="O11" s="13"/>
      <c r="P11" s="5"/>
      <c r="Q11" s="13" t="s">
        <v>10</v>
      </c>
      <c r="R11" s="5"/>
      <c r="S11" s="5"/>
      <c r="T11" s="6"/>
      <c r="U11" s="20"/>
      <c r="V11" s="5"/>
      <c r="W11" s="13" t="s">
        <v>10</v>
      </c>
      <c r="X11" s="5"/>
      <c r="Y11" s="13"/>
      <c r="Z11" s="6"/>
      <c r="AA11" s="20"/>
      <c r="AB11" s="5"/>
      <c r="AC11" s="13" t="s">
        <v>10</v>
      </c>
      <c r="AD11" s="5"/>
      <c r="AE11" s="13"/>
      <c r="AF11" s="14"/>
      <c r="AG11" s="10"/>
      <c r="AH11" s="10"/>
      <c r="AI11" s="10"/>
      <c r="AJ11" s="94"/>
      <c r="AK11" s="95"/>
      <c r="AL11" s="94"/>
      <c r="AM11" s="95"/>
      <c r="AN11" s="94"/>
      <c r="AO11" s="95"/>
      <c r="AP11" s="94"/>
      <c r="AQ11" s="95"/>
      <c r="AR11" s="11"/>
      <c r="AY11" s="12" t="str">
        <f>IF(ISERROR(IF(AR13=1,G14,IF(AR18=1,G19,IF(AR23=1,G24,"")))),"",(IF(AR13=1,G14,IF(AR18=1,G19,IF(AR23=1,G24,"")))))</f>
        <v/>
      </c>
    </row>
    <row r="12" spans="1:51" s="4" customFormat="1" ht="13.5" customHeight="1">
      <c r="B12" s="69"/>
      <c r="C12" s="70"/>
      <c r="D12" s="70"/>
      <c r="E12" s="70"/>
      <c r="F12" s="70"/>
      <c r="G12" s="71"/>
      <c r="H12" s="119"/>
      <c r="I12" s="120"/>
      <c r="J12" s="120"/>
      <c r="K12" s="120"/>
      <c r="L12" s="120"/>
      <c r="M12" s="121"/>
      <c r="N12" s="21"/>
      <c r="O12" s="22"/>
      <c r="P12" s="23"/>
      <c r="Q12" s="23"/>
      <c r="R12" s="23"/>
      <c r="S12" s="23"/>
      <c r="T12" s="21"/>
      <c r="U12" s="24"/>
      <c r="V12" s="23"/>
      <c r="W12" s="22"/>
      <c r="X12" s="23"/>
      <c r="Y12" s="22"/>
      <c r="Z12" s="21"/>
      <c r="AA12" s="24"/>
      <c r="AB12" s="23"/>
      <c r="AC12" s="22"/>
      <c r="AD12" s="23"/>
      <c r="AE12" s="22"/>
      <c r="AF12" s="25"/>
      <c r="AG12" s="26"/>
      <c r="AH12" s="26"/>
      <c r="AI12" s="26"/>
      <c r="AJ12" s="96"/>
      <c r="AK12" s="97"/>
      <c r="AL12" s="96"/>
      <c r="AM12" s="97"/>
      <c r="AN12" s="96"/>
      <c r="AO12" s="97"/>
      <c r="AP12" s="96"/>
      <c r="AQ12" s="97"/>
      <c r="AR12" s="27"/>
      <c r="AY12" s="12" t="str">
        <f>IF(ISERROR(IF(AR14=1,B13,IF(AR19=1,B18,IF(AR24=1,B23,"")))),"",(IF(AR14=1,B13,IF(AR19=1,B18,IF(AR24=1,B23,"")))))</f>
        <v/>
      </c>
    </row>
    <row r="13" spans="1:51" s="4" customFormat="1" ht="13.5" customHeight="1">
      <c r="B13" s="103" t="s">
        <v>11</v>
      </c>
      <c r="C13" s="70"/>
      <c r="D13" s="70"/>
      <c r="E13" s="70"/>
      <c r="F13" s="70"/>
      <c r="G13" s="71"/>
      <c r="I13" s="5"/>
      <c r="J13" s="5"/>
      <c r="K13" s="5"/>
      <c r="L13" s="5"/>
      <c r="M13" s="5"/>
      <c r="N13" s="104"/>
      <c r="O13" s="105"/>
      <c r="P13" s="105"/>
      <c r="Q13" s="105"/>
      <c r="R13" s="105"/>
      <c r="S13" s="106"/>
      <c r="U13" s="20"/>
      <c r="V13" s="5"/>
      <c r="W13" s="13"/>
      <c r="X13" s="5"/>
      <c r="Y13" s="13"/>
      <c r="Z13" s="7"/>
      <c r="AA13" s="20"/>
      <c r="AB13" s="5"/>
      <c r="AC13" s="13"/>
      <c r="AD13" s="5"/>
      <c r="AE13" s="13"/>
      <c r="AF13" s="14"/>
      <c r="AG13" s="10"/>
      <c r="AH13" s="10"/>
      <c r="AI13" s="10"/>
      <c r="AJ13" s="101" t="str">
        <f>IF(ISERROR(AH15/AI15),"",AH15/AI15)</f>
        <v/>
      </c>
      <c r="AK13" s="102"/>
      <c r="AL13" s="113" t="str">
        <f>IF(J14="","",SUM(J14:J16)+SUM(V14:V16)+SUM(AB14:AB16))</f>
        <v/>
      </c>
      <c r="AM13" s="102"/>
      <c r="AN13" s="113" t="str">
        <f>IF(L14="","",SUM(L14:L16)+SUM(X14:X16)+SUM(AD14:AD16))</f>
        <v/>
      </c>
      <c r="AO13" s="102"/>
      <c r="AP13" s="101" t="str">
        <f>IF(ISERROR(AL13/AN13),"",AL13/AN13)</f>
        <v/>
      </c>
      <c r="AQ13" s="102"/>
      <c r="AR13" s="11"/>
    </row>
    <row r="14" spans="1:51" s="4" customFormat="1" ht="13.5" customHeight="1">
      <c r="B14" s="69"/>
      <c r="C14" s="70"/>
      <c r="D14" s="70"/>
      <c r="E14" s="70"/>
      <c r="F14" s="70"/>
      <c r="G14" s="71"/>
      <c r="H14" s="5"/>
      <c r="I14" s="5"/>
      <c r="J14" s="5" t="str">
        <f>IF(R9="","",R9)</f>
        <v/>
      </c>
      <c r="K14" s="13" t="s">
        <v>10</v>
      </c>
      <c r="L14" s="5" t="str">
        <f>IF(P9="","",P9)</f>
        <v/>
      </c>
      <c r="M14" s="13"/>
      <c r="N14" s="107"/>
      <c r="O14" s="108"/>
      <c r="P14" s="108"/>
      <c r="Q14" s="108"/>
      <c r="R14" s="108"/>
      <c r="S14" s="109"/>
      <c r="T14" s="6"/>
      <c r="U14" s="20"/>
      <c r="V14" s="28"/>
      <c r="W14" s="13" t="s">
        <v>10</v>
      </c>
      <c r="X14" s="28"/>
      <c r="Y14" s="13"/>
      <c r="Z14" s="6"/>
      <c r="AA14" s="20"/>
      <c r="AB14" s="28"/>
      <c r="AC14" s="13" t="s">
        <v>10</v>
      </c>
      <c r="AD14" s="28"/>
      <c r="AE14" s="13"/>
      <c r="AF14" s="14"/>
      <c r="AG14" s="10"/>
      <c r="AH14" s="10"/>
      <c r="AI14" s="10"/>
      <c r="AJ14" s="94"/>
      <c r="AK14" s="95"/>
      <c r="AL14" s="94"/>
      <c r="AM14" s="95"/>
      <c r="AN14" s="94"/>
      <c r="AO14" s="95"/>
      <c r="AP14" s="94"/>
      <c r="AQ14" s="95"/>
      <c r="AR14" s="11"/>
    </row>
    <row r="15" spans="1:51" s="4" customFormat="1" ht="13.5" customHeight="1">
      <c r="B15" s="69"/>
      <c r="C15" s="70"/>
      <c r="D15" s="70"/>
      <c r="E15" s="70"/>
      <c r="F15" s="70"/>
      <c r="G15" s="71"/>
      <c r="H15" s="29" t="str">
        <f>IF(I15="","",IF(I15=2,"○",IF(I15=1,"●",IF(I15=0,"●",""))))</f>
        <v/>
      </c>
      <c r="I15" s="13" t="str">
        <f>S10</f>
        <v/>
      </c>
      <c r="J15" s="5" t="str">
        <f>IF(R10="","",R10)</f>
        <v/>
      </c>
      <c r="K15" s="13" t="s">
        <v>10</v>
      </c>
      <c r="L15" s="5" t="str">
        <f>IF(P10="","",P10)</f>
        <v/>
      </c>
      <c r="M15" s="13" t="str">
        <f>O10</f>
        <v/>
      </c>
      <c r="N15" s="107"/>
      <c r="O15" s="108"/>
      <c r="P15" s="108"/>
      <c r="Q15" s="108"/>
      <c r="R15" s="108"/>
      <c r="S15" s="109"/>
      <c r="T15" s="15" t="str">
        <f>IF(U15="","",IF(U15=2,"○",IF(U15=1,"●",IF(U15=0,"●",""))))</f>
        <v/>
      </c>
      <c r="U15" s="16" t="str">
        <f>IF(V14="","",IF(V14&gt;X14,1,0)+IF(V15&gt;X15,1,0)+IF(V16&gt;X16,1,0))</f>
        <v/>
      </c>
      <c r="V15" s="28"/>
      <c r="W15" s="13" t="s">
        <v>10</v>
      </c>
      <c r="X15" s="28"/>
      <c r="Y15" s="16" t="str">
        <f>IF(X14="","",IF(X14&gt;V14,1,0)+IF(X15&gt;V15,1,0)+IF(X16&gt;V16,1,0))</f>
        <v/>
      </c>
      <c r="Z15" s="15" t="str">
        <f>IF(AA15="","",IF(AA15=2,"○",IF(AA15=1,"●",IF(AA15=0,"●",""))))</f>
        <v/>
      </c>
      <c r="AA15" s="16" t="str">
        <f>IF($AB14="","",IF($AB14&gt;$AD14,1,0)+IF($AB15&gt;$AD15,1,0)+IF($AB16&gt;$AD16,1,0))</f>
        <v/>
      </c>
      <c r="AB15" s="28"/>
      <c r="AC15" s="13" t="s">
        <v>10</v>
      </c>
      <c r="AD15" s="28"/>
      <c r="AE15" s="16" t="str">
        <f>IF(AD14="","",IF(AD14&gt;AB14,1,0)+IF(AD15&gt;AB15,1,0)+IF(AD16&gt;AB16,1,0))</f>
        <v/>
      </c>
      <c r="AF15" s="17" t="str">
        <f>IF(I15="","",EXACT(H15,"○")+EXACT(T15,"○")+EXACT(Z15,"○"))</f>
        <v/>
      </c>
      <c r="AG15" s="30" t="str">
        <f>IF(I15="","",EXACT(H15,"●")+EXACT(T15,"●")+EXACT(Z15,"●"))</f>
        <v/>
      </c>
      <c r="AH15" s="18" t="str">
        <f>IF(ISERROR(IF(I15="","",I15+U15+AA15)),"",(IF(I15="","",I15+U15+AA15)))</f>
        <v/>
      </c>
      <c r="AI15" s="18" t="str">
        <f>IF(ISERROR(IF(M15="","",M15+Y15+AE15)),"",(IF(M15="","",M15+Y15+AE15)))</f>
        <v/>
      </c>
      <c r="AJ15" s="94"/>
      <c r="AK15" s="95"/>
      <c r="AL15" s="94"/>
      <c r="AM15" s="95"/>
      <c r="AN15" s="94"/>
      <c r="AO15" s="95"/>
      <c r="AP15" s="94"/>
      <c r="AQ15" s="95"/>
      <c r="AR15" s="19" t="str">
        <f>IF(ISERROR(RANK(AU15,$AU$10:$AU$25)),"",(RANK(AU15,$AU$10:$AU$25)))</f>
        <v/>
      </c>
      <c r="AT15" s="4" t="e">
        <f>IF(OR(AF15=AF20,AF15=AF10,AF15=AF25,),CHOOSE(RANK(AF15,AF10:AF25)+1,0,400,300,200,100)+AF15+AJ13,CHOOSE(RANK(AF15,AF10:AF25)+1,0,400,300,200,100))</f>
        <v>#VALUE!</v>
      </c>
      <c r="AU15" s="4" t="e">
        <f>IF(OR(AT15=AT10,AT15=AT15,AT15=AT20,AT15=AT25),CHOOSE(RANK(AT15,AT10:AT25)+1,0,400,300,200,100)+AP13,CHOOSE(RANK(AT15,AT10:AT25)+1,0,400,300,200,100))</f>
        <v>#VALUE!</v>
      </c>
    </row>
    <row r="16" spans="1:51" s="4" customFormat="1" ht="13.5" customHeight="1">
      <c r="B16" s="69"/>
      <c r="C16" s="70"/>
      <c r="D16" s="70"/>
      <c r="E16" s="70"/>
      <c r="F16" s="70"/>
      <c r="G16" s="71"/>
      <c r="H16" s="5"/>
      <c r="I16" s="13"/>
      <c r="J16" s="5" t="str">
        <f>IF(R11="","",R11)</f>
        <v/>
      </c>
      <c r="K16" s="13" t="s">
        <v>10</v>
      </c>
      <c r="L16" s="5" t="str">
        <f>IF(P11="","",P11)</f>
        <v/>
      </c>
      <c r="M16" s="13"/>
      <c r="N16" s="107"/>
      <c r="O16" s="108"/>
      <c r="P16" s="108"/>
      <c r="Q16" s="108"/>
      <c r="R16" s="108"/>
      <c r="S16" s="109"/>
      <c r="T16" s="6"/>
      <c r="U16" s="20"/>
      <c r="V16" s="28"/>
      <c r="W16" s="13" t="s">
        <v>10</v>
      </c>
      <c r="X16" s="28"/>
      <c r="Y16" s="13"/>
      <c r="Z16" s="6"/>
      <c r="AA16" s="20"/>
      <c r="AB16" s="28"/>
      <c r="AC16" s="13" t="s">
        <v>10</v>
      </c>
      <c r="AD16" s="28"/>
      <c r="AE16" s="13"/>
      <c r="AF16" s="14"/>
      <c r="AG16" s="10"/>
      <c r="AH16" s="10"/>
      <c r="AI16" s="10"/>
      <c r="AJ16" s="94"/>
      <c r="AK16" s="95"/>
      <c r="AL16" s="94"/>
      <c r="AM16" s="95"/>
      <c r="AN16" s="94"/>
      <c r="AO16" s="95"/>
      <c r="AP16" s="94"/>
      <c r="AQ16" s="95"/>
      <c r="AR16" s="11"/>
    </row>
    <row r="17" spans="2:47" s="4" customFormat="1" ht="13.5" customHeight="1">
      <c r="B17" s="69"/>
      <c r="C17" s="70"/>
      <c r="D17" s="70"/>
      <c r="E17" s="70"/>
      <c r="F17" s="70"/>
      <c r="G17" s="71"/>
      <c r="H17" s="23"/>
      <c r="I17" s="22"/>
      <c r="J17" s="23"/>
      <c r="K17" s="23"/>
      <c r="L17" s="23"/>
      <c r="M17" s="22"/>
      <c r="N17" s="110"/>
      <c r="O17" s="111"/>
      <c r="P17" s="111"/>
      <c r="Q17" s="111"/>
      <c r="R17" s="111"/>
      <c r="S17" s="112"/>
      <c r="T17" s="21"/>
      <c r="U17" s="23"/>
      <c r="V17" s="23"/>
      <c r="W17" s="23"/>
      <c r="X17" s="23"/>
      <c r="Y17" s="23"/>
      <c r="Z17" s="21"/>
      <c r="AA17" s="23"/>
      <c r="AB17" s="23"/>
      <c r="AC17" s="23"/>
      <c r="AD17" s="23"/>
      <c r="AE17" s="23"/>
      <c r="AF17" s="25"/>
      <c r="AG17" s="26"/>
      <c r="AH17" s="26"/>
      <c r="AI17" s="26"/>
      <c r="AJ17" s="96"/>
      <c r="AK17" s="97"/>
      <c r="AL17" s="96"/>
      <c r="AM17" s="97"/>
      <c r="AN17" s="96"/>
      <c r="AO17" s="97"/>
      <c r="AP17" s="96"/>
      <c r="AQ17" s="97"/>
      <c r="AR17" s="27"/>
    </row>
    <row r="18" spans="2:47" s="4" customFormat="1" ht="13.5" customHeight="1">
      <c r="B18" s="103" t="s">
        <v>12</v>
      </c>
      <c r="C18" s="70"/>
      <c r="D18" s="70"/>
      <c r="E18" s="70"/>
      <c r="F18" s="70"/>
      <c r="G18" s="71"/>
      <c r="H18" s="7"/>
      <c r="I18" s="31"/>
      <c r="J18" s="8"/>
      <c r="K18" s="8"/>
      <c r="L18" s="8"/>
      <c r="M18" s="62"/>
      <c r="O18" s="13"/>
      <c r="P18" s="5"/>
      <c r="Q18" s="5"/>
      <c r="R18" s="5"/>
      <c r="S18" s="13"/>
      <c r="T18" s="104"/>
      <c r="U18" s="105"/>
      <c r="V18" s="105"/>
      <c r="W18" s="105"/>
      <c r="X18" s="105"/>
      <c r="Y18" s="106"/>
      <c r="AA18" s="20"/>
      <c r="AB18" s="5"/>
      <c r="AC18" s="13"/>
      <c r="AD18" s="5"/>
      <c r="AE18" s="13"/>
      <c r="AF18" s="14"/>
      <c r="AG18" s="10"/>
      <c r="AH18" s="10"/>
      <c r="AI18" s="10"/>
      <c r="AJ18" s="101" t="str">
        <f>IF(ISERROR(AH20/AI20),"",AH20/AI20)</f>
        <v/>
      </c>
      <c r="AK18" s="102"/>
      <c r="AL18" s="113" t="str">
        <f>IF(J19="","",SUM(J19:J21)+SUM(P19:P21)+SUM(AB19:AB21))</f>
        <v/>
      </c>
      <c r="AM18" s="102"/>
      <c r="AN18" s="113" t="str">
        <f>IF(L19="","",SUM(L19:L21)+SUM(R19:R21)+SUM(AD19:AD21))</f>
        <v/>
      </c>
      <c r="AO18" s="102"/>
      <c r="AP18" s="101" t="str">
        <f>IF(ISERROR(AL18/AN18),"",AL18/AN18)</f>
        <v/>
      </c>
      <c r="AQ18" s="102"/>
      <c r="AR18" s="11"/>
    </row>
    <row r="19" spans="2:47" s="4" customFormat="1" ht="13.5" customHeight="1">
      <c r="B19" s="69"/>
      <c r="C19" s="70"/>
      <c r="D19" s="70"/>
      <c r="E19" s="70"/>
      <c r="F19" s="70"/>
      <c r="G19" s="71"/>
      <c r="H19" s="6"/>
      <c r="I19" s="13"/>
      <c r="J19" s="5" t="str">
        <f>IF(X9="","",X9)</f>
        <v/>
      </c>
      <c r="K19" s="13" t="s">
        <v>10</v>
      </c>
      <c r="L19" s="5" t="str">
        <f>IF(V9="","",V9)</f>
        <v/>
      </c>
      <c r="M19" s="63"/>
      <c r="N19" s="5"/>
      <c r="O19" s="13"/>
      <c r="P19" s="5" t="str">
        <f>IF(X14="","",X14)</f>
        <v/>
      </c>
      <c r="Q19" s="13" t="s">
        <v>10</v>
      </c>
      <c r="R19" s="5" t="str">
        <f>IF(V14="","",V14)</f>
        <v/>
      </c>
      <c r="S19" s="13"/>
      <c r="T19" s="107"/>
      <c r="U19" s="108"/>
      <c r="V19" s="108"/>
      <c r="W19" s="108"/>
      <c r="X19" s="108"/>
      <c r="Y19" s="109"/>
      <c r="Z19" s="6"/>
      <c r="AA19" s="20"/>
      <c r="AB19" s="28"/>
      <c r="AC19" s="13" t="s">
        <v>10</v>
      </c>
      <c r="AD19" s="28"/>
      <c r="AE19" s="13"/>
      <c r="AF19" s="14"/>
      <c r="AG19" s="10"/>
      <c r="AH19" s="10"/>
      <c r="AI19" s="10"/>
      <c r="AJ19" s="94"/>
      <c r="AK19" s="95"/>
      <c r="AL19" s="94"/>
      <c r="AM19" s="95"/>
      <c r="AN19" s="94"/>
      <c r="AO19" s="95"/>
      <c r="AP19" s="94"/>
      <c r="AQ19" s="95"/>
      <c r="AR19" s="11"/>
    </row>
    <row r="20" spans="2:47" s="4" customFormat="1" ht="13.5" customHeight="1">
      <c r="B20" s="69"/>
      <c r="C20" s="70"/>
      <c r="D20" s="70"/>
      <c r="E20" s="70"/>
      <c r="F20" s="70"/>
      <c r="G20" s="71"/>
      <c r="H20" s="15" t="str">
        <f>IF(I20="","",IF(I20=2,"○",IF(I20=1,"●",IF(I20=0,"●",""))))</f>
        <v/>
      </c>
      <c r="I20" s="13" t="str">
        <f>Y10</f>
        <v/>
      </c>
      <c r="J20" s="5" t="str">
        <f>IF(X10="","",X10)</f>
        <v/>
      </c>
      <c r="K20" s="13" t="s">
        <v>10</v>
      </c>
      <c r="L20" s="5" t="str">
        <f>IF(V10="","",V10)</f>
        <v/>
      </c>
      <c r="M20" s="63" t="str">
        <f>U10</f>
        <v/>
      </c>
      <c r="N20" s="29" t="str">
        <f>IF(O20="","",IF(O20=2,"○",IF(O20=1,"●",IF(O20=0,"●",""))))</f>
        <v/>
      </c>
      <c r="O20" s="13" t="str">
        <f>Y15</f>
        <v/>
      </c>
      <c r="P20" s="5" t="str">
        <f>IF(X15="","",X15)</f>
        <v/>
      </c>
      <c r="Q20" s="13" t="s">
        <v>10</v>
      </c>
      <c r="R20" s="5" t="str">
        <f>IF(V15="","",V15)</f>
        <v/>
      </c>
      <c r="S20" s="13" t="str">
        <f>U15</f>
        <v/>
      </c>
      <c r="T20" s="107"/>
      <c r="U20" s="108"/>
      <c r="V20" s="108"/>
      <c r="W20" s="108"/>
      <c r="X20" s="108"/>
      <c r="Y20" s="109"/>
      <c r="Z20" s="15" t="str">
        <f>IF(AA20="","",IF(AA20=2,"○",IF(AA20=1,"●",IF(AA20=0,"●",""))))</f>
        <v/>
      </c>
      <c r="AA20" s="16" t="str">
        <f>IF($AB19="","",IF($AB19&gt;$AD19,1,0)+IF($AB20&gt;$AD20,1,0)+IF($AB21&gt;$AD21,1,0))</f>
        <v/>
      </c>
      <c r="AB20" s="28"/>
      <c r="AC20" s="13" t="s">
        <v>10</v>
      </c>
      <c r="AD20" s="28"/>
      <c r="AE20" s="16" t="str">
        <f>IF($AD19="","",IF($AD19&gt;$AB19,1,0)+IF($AD20&gt;$AB20,1,0)+IF($AD21&gt;$AB21,1,0))</f>
        <v/>
      </c>
      <c r="AF20" s="17" t="str">
        <f>IF(I20="","",EXACT(H20,"○")+EXACT(N20,"○")+EXACT(Z20,"○"))</f>
        <v/>
      </c>
      <c r="AG20" s="30" t="str">
        <f>IF(M20="","",EXACT(H20,"●")+EXACT(N20,"●")+EXACT(Z20,"●"))</f>
        <v/>
      </c>
      <c r="AH20" s="18" t="str">
        <f>IF(ISERROR(IF(I20="","",+I20+O20+AA20)),"",(IF(I20="","",+I20+O20+AA20)))</f>
        <v/>
      </c>
      <c r="AI20" s="18" t="str">
        <f>IF(ISERROR(IF(M20="","",M20+S20+AE20)),"",(IF(M20="","",M20+S20+AE20)))</f>
        <v/>
      </c>
      <c r="AJ20" s="94"/>
      <c r="AK20" s="95"/>
      <c r="AL20" s="94"/>
      <c r="AM20" s="95"/>
      <c r="AN20" s="94"/>
      <c r="AO20" s="95"/>
      <c r="AP20" s="94"/>
      <c r="AQ20" s="95"/>
      <c r="AR20" s="19" t="str">
        <f>IF(ISERROR(RANK(AU20,$AU$10:$AU$25)),"",(RANK(AU20,$AU$10:$AU$25)))</f>
        <v/>
      </c>
      <c r="AT20" s="4" t="e">
        <f>IF(OR(AF20=AF10,AF20=AF15,AF20=AF25),CHOOSE(RANK(AF20,AF10:AF25)+1,0,400,300,200,100)+AF20+AJ18,CHOOSE(RANK(AF20,AF10:AF25)+1,0,400,300,200,100))</f>
        <v>#VALUE!</v>
      </c>
      <c r="AU20" s="4" t="e">
        <f>IF(OR(AT20=AT10,AT20=AT15,AT20=AT20,AT20=AT25),CHOOSE(RANK(AT20,AT10:AT25)+1,0,400,300,200,100)+AP18,CHOOSE(RANK(AT20,AT10:AT25)+1,0,400,300,200,100))</f>
        <v>#VALUE!</v>
      </c>
    </row>
    <row r="21" spans="2:47" s="4" customFormat="1" ht="13.5" customHeight="1">
      <c r="B21" s="69"/>
      <c r="C21" s="70"/>
      <c r="D21" s="70"/>
      <c r="E21" s="70"/>
      <c r="F21" s="70"/>
      <c r="G21" s="71"/>
      <c r="H21" s="6"/>
      <c r="I21" s="13"/>
      <c r="J21" s="5" t="str">
        <f>IF(X11="","",X11)</f>
        <v/>
      </c>
      <c r="K21" s="13" t="s">
        <v>10</v>
      </c>
      <c r="L21" s="5" t="str">
        <f>IF(V11="","",V11)</f>
        <v/>
      </c>
      <c r="M21" s="63"/>
      <c r="N21" s="5"/>
      <c r="O21" s="13"/>
      <c r="P21" s="5" t="str">
        <f>IF(X16="","",X16)</f>
        <v/>
      </c>
      <c r="Q21" s="13" t="s">
        <v>10</v>
      </c>
      <c r="R21" s="5" t="str">
        <f>IF(V16="","",V16)</f>
        <v/>
      </c>
      <c r="S21" s="13"/>
      <c r="T21" s="107"/>
      <c r="U21" s="108"/>
      <c r="V21" s="108"/>
      <c r="W21" s="108"/>
      <c r="X21" s="108"/>
      <c r="Y21" s="109"/>
      <c r="Z21" s="6"/>
      <c r="AA21" s="20"/>
      <c r="AB21" s="28"/>
      <c r="AC21" s="13" t="s">
        <v>10</v>
      </c>
      <c r="AD21" s="28"/>
      <c r="AE21" s="13"/>
      <c r="AF21" s="14"/>
      <c r="AG21" s="10"/>
      <c r="AH21" s="10"/>
      <c r="AI21" s="10"/>
      <c r="AJ21" s="94"/>
      <c r="AK21" s="95"/>
      <c r="AL21" s="94"/>
      <c r="AM21" s="95"/>
      <c r="AN21" s="94"/>
      <c r="AO21" s="95"/>
      <c r="AP21" s="94"/>
      <c r="AQ21" s="95"/>
      <c r="AR21" s="11"/>
    </row>
    <row r="22" spans="2:47" s="4" customFormat="1" ht="13.5" customHeight="1">
      <c r="B22" s="69"/>
      <c r="C22" s="70"/>
      <c r="D22" s="70"/>
      <c r="E22" s="70"/>
      <c r="F22" s="70"/>
      <c r="G22" s="71"/>
      <c r="H22" s="21"/>
      <c r="I22" s="22"/>
      <c r="J22" s="23"/>
      <c r="K22" s="23"/>
      <c r="L22" s="23"/>
      <c r="M22" s="64"/>
      <c r="N22" s="23"/>
      <c r="O22" s="22"/>
      <c r="P22" s="23"/>
      <c r="Q22" s="23"/>
      <c r="R22" s="5" t="str">
        <f>IF(V17="","",V17)</f>
        <v/>
      </c>
      <c r="S22" s="22"/>
      <c r="T22" s="110"/>
      <c r="U22" s="111"/>
      <c r="V22" s="111"/>
      <c r="W22" s="111"/>
      <c r="X22" s="111"/>
      <c r="Y22" s="112"/>
      <c r="Z22" s="21"/>
      <c r="AA22" s="23"/>
      <c r="AB22" s="23"/>
      <c r="AC22" s="23"/>
      <c r="AD22" s="23"/>
      <c r="AE22" s="23"/>
      <c r="AF22" s="25"/>
      <c r="AG22" s="26"/>
      <c r="AH22" s="26"/>
      <c r="AI22" s="26"/>
      <c r="AJ22" s="96"/>
      <c r="AK22" s="97"/>
      <c r="AL22" s="96"/>
      <c r="AM22" s="97"/>
      <c r="AN22" s="96"/>
      <c r="AO22" s="97"/>
      <c r="AP22" s="96"/>
      <c r="AQ22" s="97"/>
      <c r="AR22" s="27"/>
    </row>
    <row r="23" spans="2:47" s="4" customFormat="1" ht="13.5" customHeight="1">
      <c r="B23" s="103" t="s">
        <v>32</v>
      </c>
      <c r="C23" s="70"/>
      <c r="D23" s="70"/>
      <c r="E23" s="70"/>
      <c r="F23" s="70"/>
      <c r="G23" s="71"/>
      <c r="H23" s="8"/>
      <c r="I23" s="31"/>
      <c r="J23" s="8"/>
      <c r="K23" s="8"/>
      <c r="L23" s="8"/>
      <c r="M23" s="31"/>
      <c r="N23" s="7"/>
      <c r="O23" s="31"/>
      <c r="P23" s="8"/>
      <c r="Q23" s="8"/>
      <c r="R23" s="8"/>
      <c r="S23" s="8"/>
      <c r="T23" s="7"/>
      <c r="U23" s="31"/>
      <c r="V23" s="8"/>
      <c r="W23" s="8"/>
      <c r="X23" s="8"/>
      <c r="Y23" s="8"/>
      <c r="Z23" s="104"/>
      <c r="AA23" s="105"/>
      <c r="AB23" s="105"/>
      <c r="AC23" s="105"/>
      <c r="AD23" s="105"/>
      <c r="AE23" s="105"/>
      <c r="AF23" s="9"/>
      <c r="AG23" s="32"/>
      <c r="AH23" s="32"/>
      <c r="AI23" s="32"/>
      <c r="AJ23" s="101" t="str">
        <f>IF(ISERROR(AH25/AI25),"",AH25/AI25)</f>
        <v/>
      </c>
      <c r="AK23" s="102"/>
      <c r="AL23" s="113" t="str">
        <f>IF(J24="","",SUM(J24:J26)+SUM(P24:P26)+SUM(V24:V26))</f>
        <v/>
      </c>
      <c r="AM23" s="102"/>
      <c r="AN23" s="113" t="str">
        <f>IF(L24="","",SUM(L24:L26)+SUM(R24:R26)+SUM(X24:X26))</f>
        <v/>
      </c>
      <c r="AO23" s="102"/>
      <c r="AP23" s="101" t="str">
        <f>IF(ISERROR(AL23/AN23),"",AL23/AN23)</f>
        <v/>
      </c>
      <c r="AQ23" s="102"/>
      <c r="AR23" s="33"/>
    </row>
    <row r="24" spans="2:47" s="4" customFormat="1" ht="13.5" customHeight="1">
      <c r="B24" s="69"/>
      <c r="C24" s="70"/>
      <c r="D24" s="70"/>
      <c r="E24" s="70"/>
      <c r="F24" s="70"/>
      <c r="G24" s="71"/>
      <c r="H24" s="5"/>
      <c r="I24" s="13"/>
      <c r="J24" s="5" t="str">
        <f>IF(AD9="","",AD9)</f>
        <v/>
      </c>
      <c r="K24" s="13" t="s">
        <v>10</v>
      </c>
      <c r="L24" s="5" t="str">
        <f>IF(AB9="","",AB9)</f>
        <v/>
      </c>
      <c r="M24" s="13"/>
      <c r="N24" s="6"/>
      <c r="O24" s="13"/>
      <c r="P24" s="5" t="str">
        <f>IF(AD14="","",AD14)</f>
        <v/>
      </c>
      <c r="Q24" s="13" t="s">
        <v>10</v>
      </c>
      <c r="R24" s="5" t="str">
        <f>IF(AB14="","",AB14)</f>
        <v/>
      </c>
      <c r="S24" s="5"/>
      <c r="T24" s="6"/>
      <c r="U24" s="13"/>
      <c r="V24" s="5" t="str">
        <f>IF(AD19="","",AD19)</f>
        <v/>
      </c>
      <c r="W24" s="13" t="s">
        <v>10</v>
      </c>
      <c r="X24" s="5" t="str">
        <f>IF(AB19="","",AB19)</f>
        <v/>
      </c>
      <c r="Y24" s="5"/>
      <c r="Z24" s="107"/>
      <c r="AA24" s="108"/>
      <c r="AB24" s="108"/>
      <c r="AC24" s="108"/>
      <c r="AD24" s="108"/>
      <c r="AE24" s="108"/>
      <c r="AF24" s="14"/>
      <c r="AG24" s="10"/>
      <c r="AH24" s="10"/>
      <c r="AI24" s="10"/>
      <c r="AJ24" s="94"/>
      <c r="AK24" s="95"/>
      <c r="AL24" s="94"/>
      <c r="AM24" s="95"/>
      <c r="AN24" s="94"/>
      <c r="AO24" s="95"/>
      <c r="AP24" s="94"/>
      <c r="AQ24" s="95"/>
      <c r="AR24" s="11"/>
    </row>
    <row r="25" spans="2:47" s="4" customFormat="1" ht="13.5" customHeight="1">
      <c r="B25" s="69"/>
      <c r="C25" s="70"/>
      <c r="D25" s="70"/>
      <c r="E25" s="70"/>
      <c r="F25" s="70"/>
      <c r="G25" s="71"/>
      <c r="H25" s="29" t="str">
        <f>IF(I25="","",IF(I25=2,"○",IF(I25=1,"●",IF(I25=0,"●",""))))</f>
        <v/>
      </c>
      <c r="I25" s="13" t="str">
        <f>AE10</f>
        <v/>
      </c>
      <c r="J25" s="5" t="str">
        <f>IF(AD10="","",AD10)</f>
        <v/>
      </c>
      <c r="K25" s="13" t="s">
        <v>10</v>
      </c>
      <c r="L25" s="5" t="str">
        <f>IF(AB10="","",AB10)</f>
        <v/>
      </c>
      <c r="M25" s="13" t="str">
        <f>AA10</f>
        <v/>
      </c>
      <c r="N25" s="15" t="str">
        <f>IF(O25="","",IF(O25=2,"○",IF(O25=1,"●",IF(O25=0,"●",""))))</f>
        <v/>
      </c>
      <c r="O25" s="13" t="str">
        <f>AE15</f>
        <v/>
      </c>
      <c r="P25" s="5" t="str">
        <f>IF(AD15="","",AD15)</f>
        <v/>
      </c>
      <c r="Q25" s="13" t="s">
        <v>10</v>
      </c>
      <c r="R25" s="5" t="str">
        <f>IF(AB15="","",AB15)</f>
        <v/>
      </c>
      <c r="S25" s="13" t="str">
        <f>AA15</f>
        <v/>
      </c>
      <c r="T25" s="15" t="str">
        <f>IF(U25="","",IF(U25=2,"○",IF(U25=1,"●",IF(U25=0,"●",""))))</f>
        <v/>
      </c>
      <c r="U25" s="13" t="str">
        <f>AE20</f>
        <v/>
      </c>
      <c r="V25" s="5" t="str">
        <f>IF(AD20="","",AD20)</f>
        <v/>
      </c>
      <c r="W25" s="13" t="s">
        <v>10</v>
      </c>
      <c r="X25" s="5" t="str">
        <f>IF(AB20="","",AB20)</f>
        <v/>
      </c>
      <c r="Y25" s="13" t="str">
        <f>AA20</f>
        <v/>
      </c>
      <c r="Z25" s="107"/>
      <c r="AA25" s="108"/>
      <c r="AB25" s="108"/>
      <c r="AC25" s="108"/>
      <c r="AD25" s="108"/>
      <c r="AE25" s="108"/>
      <c r="AF25" s="17" t="str">
        <f>IF(I25="","",EXACT(H25,"○")+EXACT(N25,"○")+EXACT(T25,"○"))</f>
        <v/>
      </c>
      <c r="AG25" s="30" t="str">
        <f>IF(M25="","",EXACT(H25,"●")+EXACT(N25,"●")+EXACT(T25,"●"))</f>
        <v/>
      </c>
      <c r="AH25" s="18" t="str">
        <f>IF(ISERROR(IF(I25="","",+I25+O25+U25)),"",(IF(I25="","",+I25+O25+U25)))</f>
        <v/>
      </c>
      <c r="AI25" s="18" t="str">
        <f>IF(ISERROR(IF(M25="","",M25+S25+Y25)),"",(IF(M25="","",M25+S25+Y25)))</f>
        <v/>
      </c>
      <c r="AJ25" s="94"/>
      <c r="AK25" s="95"/>
      <c r="AL25" s="94"/>
      <c r="AM25" s="95"/>
      <c r="AN25" s="94"/>
      <c r="AO25" s="95"/>
      <c r="AP25" s="94"/>
      <c r="AQ25" s="95"/>
      <c r="AR25" s="19" t="str">
        <f>IF(ISERROR(RANK(AU25,$AU$10:$AU$25)),"",(RANK(AU25,$AU$10:$AU$25)))</f>
        <v/>
      </c>
      <c r="AT25" s="4" t="e">
        <f>IF(OR(AF25=AF15,AF25=AF20,AF10=AF25),CHOOSE(RANK(AF25,AF10:AF25)+1,0,400,300,200,100)+AF25+AJ23,CHOOSE(RANK(AF25,AF10:AF25)+1,0,400,300,200,100))</f>
        <v>#VALUE!</v>
      </c>
      <c r="AU25" s="4" t="e">
        <f>IF(OR(AT25=AT10,AT25=AT15,AT25=AT20,AT25=AT25),CHOOSE(RANK(AT25,AT10:AT25)+1,0,400,300,200,100)+AP23,CHOOSE(RANK(AT25,AT10:AT25)+1,0,400,300,200,100))</f>
        <v>#VALUE!</v>
      </c>
    </row>
    <row r="26" spans="2:47" s="4" customFormat="1" ht="13.5" customHeight="1">
      <c r="B26" s="69"/>
      <c r="C26" s="70"/>
      <c r="D26" s="70"/>
      <c r="E26" s="70"/>
      <c r="F26" s="70"/>
      <c r="G26" s="71"/>
      <c r="H26" s="5"/>
      <c r="I26" s="13"/>
      <c r="J26" s="5" t="str">
        <f>IF(AD11="","",AD11)</f>
        <v/>
      </c>
      <c r="K26" s="13" t="s">
        <v>10</v>
      </c>
      <c r="L26" s="5" t="str">
        <f>IF(AB11="","",AB11)</f>
        <v/>
      </c>
      <c r="M26" s="13"/>
      <c r="N26" s="6"/>
      <c r="O26" s="13"/>
      <c r="P26" s="5" t="str">
        <f>IF(AD16="","",AD16)</f>
        <v/>
      </c>
      <c r="Q26" s="13" t="s">
        <v>10</v>
      </c>
      <c r="R26" s="5" t="str">
        <f>IF(AB16="","",AB16)</f>
        <v/>
      </c>
      <c r="S26" s="5"/>
      <c r="T26" s="6"/>
      <c r="U26" s="13"/>
      <c r="V26" s="5" t="str">
        <f>IF(AD21="","",AD21)</f>
        <v/>
      </c>
      <c r="W26" s="13" t="s">
        <v>10</v>
      </c>
      <c r="X26" s="5" t="str">
        <f>IF(AB21="","",AB21)</f>
        <v/>
      </c>
      <c r="Y26" s="5"/>
      <c r="Z26" s="107"/>
      <c r="AA26" s="108"/>
      <c r="AB26" s="108"/>
      <c r="AC26" s="108"/>
      <c r="AD26" s="108"/>
      <c r="AE26" s="108"/>
      <c r="AF26" s="14"/>
      <c r="AG26" s="10"/>
      <c r="AH26" s="10"/>
      <c r="AI26" s="10"/>
      <c r="AJ26" s="94"/>
      <c r="AK26" s="95"/>
      <c r="AL26" s="94"/>
      <c r="AM26" s="95"/>
      <c r="AN26" s="94"/>
      <c r="AO26" s="95"/>
      <c r="AP26" s="94"/>
      <c r="AQ26" s="95"/>
      <c r="AR26" s="11"/>
    </row>
    <row r="27" spans="2:47" s="4" customFormat="1" ht="14.25" customHeight="1" thickBot="1">
      <c r="B27" s="124"/>
      <c r="C27" s="125"/>
      <c r="D27" s="125"/>
      <c r="E27" s="125"/>
      <c r="F27" s="125"/>
      <c r="G27" s="126"/>
      <c r="H27" s="34"/>
      <c r="I27" s="35"/>
      <c r="J27" s="34"/>
      <c r="K27" s="34"/>
      <c r="L27" s="34"/>
      <c r="M27" s="35"/>
      <c r="N27" s="36"/>
      <c r="O27" s="35"/>
      <c r="P27" s="34"/>
      <c r="Q27" s="34"/>
      <c r="R27" s="34"/>
      <c r="S27" s="34"/>
      <c r="T27" s="36"/>
      <c r="U27" s="35"/>
      <c r="V27" s="34"/>
      <c r="W27" s="34"/>
      <c r="X27" s="34"/>
      <c r="Y27" s="34"/>
      <c r="Z27" s="127"/>
      <c r="AA27" s="128"/>
      <c r="AB27" s="128"/>
      <c r="AC27" s="128"/>
      <c r="AD27" s="128"/>
      <c r="AE27" s="128"/>
      <c r="AF27" s="37"/>
      <c r="AG27" s="38"/>
      <c r="AH27" s="38"/>
      <c r="AI27" s="38"/>
      <c r="AJ27" s="122"/>
      <c r="AK27" s="123"/>
      <c r="AL27" s="122"/>
      <c r="AM27" s="123"/>
      <c r="AN27" s="122"/>
      <c r="AO27" s="123"/>
      <c r="AP27" s="122"/>
      <c r="AQ27" s="123"/>
      <c r="AR27" s="39"/>
    </row>
    <row r="28" spans="2:47" s="4" customFormat="1"/>
    <row r="29" spans="2:47" s="4" customFormat="1" ht="13.5" customHeight="1">
      <c r="E29" s="129" t="s">
        <v>13</v>
      </c>
      <c r="F29" s="130"/>
      <c r="G29" s="130"/>
      <c r="H29" s="76" t="str">
        <f>IF(AR10=1,B8,IF(AR10=1,B8,IF(AR15=1,B13,IF(AR20=1,B18,IF(AR25=1,B23,"")))))</f>
        <v/>
      </c>
      <c r="I29" s="76"/>
      <c r="J29" s="76"/>
      <c r="K29" s="76"/>
      <c r="L29" s="134"/>
      <c r="M29" s="134"/>
      <c r="N29" s="134"/>
      <c r="P29" s="40" t="s">
        <v>14</v>
      </c>
      <c r="Q29" s="40"/>
      <c r="R29" s="40"/>
      <c r="S29" s="40"/>
      <c r="T29" s="40"/>
      <c r="U29" s="40"/>
      <c r="V29" s="40"/>
      <c r="W29" s="41"/>
      <c r="X29" s="42"/>
      <c r="Y29" s="42"/>
      <c r="Z29" s="43"/>
      <c r="AA29" s="44" t="s">
        <v>15</v>
      </c>
      <c r="AB29" s="43"/>
      <c r="AC29" s="42"/>
      <c r="AD29" s="43"/>
      <c r="AE29" s="43"/>
      <c r="AF29" s="45" t="s">
        <v>16</v>
      </c>
      <c r="AG29" s="43"/>
      <c r="AH29" s="42"/>
      <c r="AI29" s="46"/>
      <c r="AJ29" s="46"/>
      <c r="AK29" s="46"/>
      <c r="AL29" s="47"/>
    </row>
    <row r="30" spans="2:47" s="4" customFormat="1" ht="14.25" customHeight="1" thickBot="1">
      <c r="E30" s="130"/>
      <c r="F30" s="130"/>
      <c r="G30" s="130"/>
      <c r="H30" s="132"/>
      <c r="I30" s="132"/>
      <c r="J30" s="132"/>
      <c r="K30" s="132"/>
      <c r="L30" s="133"/>
      <c r="M30" s="133"/>
      <c r="N30" s="133"/>
      <c r="P30" s="135" t="s">
        <v>17</v>
      </c>
      <c r="Q30" s="135"/>
      <c r="R30" s="135"/>
      <c r="S30" s="135"/>
      <c r="T30" s="135"/>
      <c r="U30" s="40"/>
      <c r="V30" s="40"/>
      <c r="W30" s="48"/>
      <c r="X30" s="49"/>
      <c r="Y30" s="50" t="str">
        <f>B8</f>
        <v>葛　生</v>
      </c>
      <c r="Z30" s="49" t="s">
        <v>18</v>
      </c>
      <c r="AA30" s="51" t="s">
        <v>19</v>
      </c>
      <c r="AB30" s="49" t="s">
        <v>20</v>
      </c>
      <c r="AC30" s="52" t="str">
        <f>B18</f>
        <v>佐野北</v>
      </c>
      <c r="AD30" s="52"/>
      <c r="AE30" s="52"/>
      <c r="AF30" s="53" t="s">
        <v>21</v>
      </c>
      <c r="AG30" s="52" t="str">
        <f>B23</f>
        <v>佐野南</v>
      </c>
      <c r="AH30" s="52"/>
      <c r="AI30" s="54" t="s">
        <v>22</v>
      </c>
      <c r="AJ30" s="54" t="str">
        <f>B13</f>
        <v>田沼東</v>
      </c>
      <c r="AK30" s="5"/>
      <c r="AL30" s="10"/>
    </row>
    <row r="31" spans="2:47" s="4" customFormat="1" ht="13.5" customHeight="1">
      <c r="E31" s="129" t="s">
        <v>23</v>
      </c>
      <c r="F31" s="130"/>
      <c r="G31" s="130"/>
      <c r="H31" s="73" t="str">
        <f>IF(AR10=2,B8,IF(AR10=2,B8,IF(AR15=2,B13,IF(AR20=2,B18,IF(AR25=2,B23,"")))))</f>
        <v/>
      </c>
      <c r="I31" s="73"/>
      <c r="J31" s="73"/>
      <c r="K31" s="73"/>
      <c r="L31" s="131"/>
      <c r="M31" s="131"/>
      <c r="N31" s="131"/>
      <c r="P31" s="135"/>
      <c r="Q31" s="135"/>
      <c r="R31" s="135"/>
      <c r="S31" s="135"/>
      <c r="T31" s="135"/>
      <c r="U31" s="40"/>
      <c r="V31" s="40"/>
      <c r="W31" s="48"/>
      <c r="X31" s="49"/>
      <c r="Y31" s="50" t="str">
        <f>B13</f>
        <v>田沼東</v>
      </c>
      <c r="Z31" s="49" t="s">
        <v>24</v>
      </c>
      <c r="AA31" s="51" t="s">
        <v>19</v>
      </c>
      <c r="AB31" s="49" t="s">
        <v>21</v>
      </c>
      <c r="AC31" s="52" t="str">
        <f>B23</f>
        <v>佐野南</v>
      </c>
      <c r="AD31" s="52"/>
      <c r="AE31" s="52"/>
      <c r="AF31" s="53" t="s">
        <v>20</v>
      </c>
      <c r="AG31" s="52" t="str">
        <f>B18</f>
        <v>佐野北</v>
      </c>
      <c r="AH31" s="52"/>
      <c r="AI31" s="54" t="s">
        <v>25</v>
      </c>
      <c r="AJ31" s="54" t="str">
        <f>B8</f>
        <v>葛　生</v>
      </c>
      <c r="AK31" s="5"/>
      <c r="AL31" s="10"/>
    </row>
    <row r="32" spans="2:47" s="4" customFormat="1" ht="14.25" customHeight="1" thickBot="1">
      <c r="E32" s="130"/>
      <c r="F32" s="130"/>
      <c r="G32" s="130"/>
      <c r="H32" s="132"/>
      <c r="I32" s="132"/>
      <c r="J32" s="132"/>
      <c r="K32" s="132"/>
      <c r="L32" s="133"/>
      <c r="M32" s="133"/>
      <c r="N32" s="133"/>
      <c r="P32" s="135"/>
      <c r="Q32" s="135"/>
      <c r="R32" s="135"/>
      <c r="S32" s="135"/>
      <c r="T32" s="135"/>
      <c r="U32" s="40"/>
      <c r="V32" s="40"/>
      <c r="W32" s="48"/>
      <c r="X32" s="49"/>
      <c r="Y32" s="50" t="str">
        <f>B8</f>
        <v>葛　生</v>
      </c>
      <c r="Z32" s="49" t="s">
        <v>18</v>
      </c>
      <c r="AA32" s="49" t="s">
        <v>19</v>
      </c>
      <c r="AB32" s="49" t="s">
        <v>21</v>
      </c>
      <c r="AC32" s="52" t="str">
        <f>B23</f>
        <v>佐野南</v>
      </c>
      <c r="AD32" s="52"/>
      <c r="AE32" s="52"/>
      <c r="AF32" s="53" t="s">
        <v>24</v>
      </c>
      <c r="AG32" s="52" t="str">
        <f>B13</f>
        <v>田沼東</v>
      </c>
      <c r="AH32" s="52"/>
      <c r="AI32" s="54" t="s">
        <v>26</v>
      </c>
      <c r="AJ32" s="54" t="str">
        <f>B18</f>
        <v>佐野北</v>
      </c>
      <c r="AK32" s="5"/>
      <c r="AL32" s="10"/>
    </row>
    <row r="33" spans="5:38" s="4" customFormat="1" ht="13.5" customHeight="1">
      <c r="E33" s="129" t="s">
        <v>27</v>
      </c>
      <c r="F33" s="130"/>
      <c r="G33" s="130"/>
      <c r="H33" s="73" t="str">
        <f>IF(AR10=3,B8,IF(AR10=3,B8,IF(AR15=3,B13,IF(AR20=3,B18,IF(AR25=3,B23,"")))))</f>
        <v/>
      </c>
      <c r="I33" s="73"/>
      <c r="J33" s="73"/>
      <c r="K33" s="73"/>
      <c r="L33" s="131"/>
      <c r="M33" s="131"/>
      <c r="N33" s="131"/>
      <c r="P33" s="40"/>
      <c r="Q33" s="40"/>
      <c r="R33" s="40"/>
      <c r="S33" s="40"/>
      <c r="T33" s="40"/>
      <c r="U33" s="40"/>
      <c r="V33" s="40"/>
      <c r="W33" s="48"/>
      <c r="X33" s="49"/>
      <c r="Y33" s="50"/>
      <c r="Z33" s="49"/>
      <c r="AA33" s="55" t="s">
        <v>28</v>
      </c>
      <c r="AB33" s="49"/>
      <c r="AC33" s="52"/>
      <c r="AD33" s="52"/>
      <c r="AE33" s="52"/>
      <c r="AF33" s="53"/>
      <c r="AG33" s="52"/>
      <c r="AH33" s="52"/>
      <c r="AI33" s="54"/>
      <c r="AJ33" s="54"/>
      <c r="AK33" s="5"/>
      <c r="AL33" s="10"/>
    </row>
    <row r="34" spans="5:38" s="4" customFormat="1" ht="14.25" customHeight="1" thickBot="1">
      <c r="E34" s="130"/>
      <c r="F34" s="130"/>
      <c r="G34" s="130"/>
      <c r="H34" s="132"/>
      <c r="I34" s="132"/>
      <c r="J34" s="132"/>
      <c r="K34" s="132"/>
      <c r="L34" s="133"/>
      <c r="M34" s="133"/>
      <c r="N34" s="133"/>
      <c r="P34" s="40"/>
      <c r="Q34" s="40"/>
      <c r="R34" s="40"/>
      <c r="S34" s="40"/>
      <c r="T34" s="40"/>
      <c r="U34" s="40"/>
      <c r="V34" s="40"/>
      <c r="W34" s="48"/>
      <c r="X34" s="49"/>
      <c r="Y34" s="50" t="str">
        <f>B13</f>
        <v>田沼東</v>
      </c>
      <c r="Z34" s="49" t="s">
        <v>24</v>
      </c>
      <c r="AA34" s="52" t="s">
        <v>19</v>
      </c>
      <c r="AB34" s="49" t="s">
        <v>20</v>
      </c>
      <c r="AC34" s="52" t="str">
        <f>B18</f>
        <v>佐野北</v>
      </c>
      <c r="AD34" s="52"/>
      <c r="AE34" s="52"/>
      <c r="AF34" s="53" t="s">
        <v>21</v>
      </c>
      <c r="AG34" s="52" t="str">
        <f>B23</f>
        <v>佐野南</v>
      </c>
      <c r="AH34" s="52"/>
      <c r="AI34" s="54" t="s">
        <v>25</v>
      </c>
      <c r="AJ34" s="54" t="str">
        <f>B8</f>
        <v>葛　生</v>
      </c>
      <c r="AK34" s="5"/>
      <c r="AL34" s="10"/>
    </row>
    <row r="35" spans="5:38" s="4" customFormat="1" ht="14.25" customHeight="1">
      <c r="E35" s="129" t="s">
        <v>29</v>
      </c>
      <c r="F35" s="130"/>
      <c r="G35" s="130"/>
      <c r="H35" s="73" t="str">
        <f>IF(AR10=4,B8,IF(AR10=4,B8,IF(AR15=4,B13,IF(AR20=4,B18,IF(AR25=4,B23,"")))))</f>
        <v/>
      </c>
      <c r="I35" s="73"/>
      <c r="J35" s="73"/>
      <c r="K35" s="73"/>
      <c r="L35" s="131"/>
      <c r="M35" s="131"/>
      <c r="N35" s="131"/>
      <c r="P35" s="40"/>
      <c r="Q35" s="40"/>
      <c r="R35" s="40"/>
      <c r="S35" s="40"/>
      <c r="T35" s="40"/>
      <c r="U35" s="40"/>
      <c r="V35" s="40"/>
      <c r="W35" s="48"/>
      <c r="X35" s="49"/>
      <c r="Y35" s="50" t="str">
        <f>B18</f>
        <v>佐野北</v>
      </c>
      <c r="Z35" s="49" t="s">
        <v>20</v>
      </c>
      <c r="AA35" s="49" t="s">
        <v>19</v>
      </c>
      <c r="AB35" s="49" t="s">
        <v>21</v>
      </c>
      <c r="AC35" s="52" t="str">
        <f>B23</f>
        <v>佐野南</v>
      </c>
      <c r="AD35" s="52"/>
      <c r="AE35" s="52"/>
      <c r="AF35" s="53" t="s">
        <v>18</v>
      </c>
      <c r="AG35" s="52" t="str">
        <f>B8</f>
        <v>葛　生</v>
      </c>
      <c r="AH35" s="52"/>
      <c r="AI35" s="54" t="s">
        <v>22</v>
      </c>
      <c r="AJ35" s="54" t="str">
        <f>B13</f>
        <v>田沼東</v>
      </c>
      <c r="AK35" s="5"/>
      <c r="AL35" s="10"/>
    </row>
    <row r="36" spans="5:38" s="4" customFormat="1" ht="14.25" customHeight="1" thickBot="1">
      <c r="E36" s="130"/>
      <c r="F36" s="130"/>
      <c r="G36" s="130"/>
      <c r="H36" s="132"/>
      <c r="I36" s="132"/>
      <c r="J36" s="132"/>
      <c r="K36" s="132"/>
      <c r="L36" s="133"/>
      <c r="M36" s="133"/>
      <c r="N36" s="133"/>
      <c r="P36" s="40"/>
      <c r="Q36" s="40"/>
      <c r="R36" s="40"/>
      <c r="S36" s="40"/>
      <c r="T36" s="40"/>
      <c r="U36" s="40"/>
      <c r="V36" s="40"/>
      <c r="W36" s="56"/>
      <c r="X36" s="57"/>
      <c r="Y36" s="58" t="str">
        <f>B8</f>
        <v>葛　生</v>
      </c>
      <c r="Z36" s="57" t="s">
        <v>18</v>
      </c>
      <c r="AA36" s="57" t="s">
        <v>19</v>
      </c>
      <c r="AB36" s="57" t="s">
        <v>24</v>
      </c>
      <c r="AC36" s="59" t="str">
        <f>B13</f>
        <v>田沼東</v>
      </c>
      <c r="AD36" s="59"/>
      <c r="AE36" s="59"/>
      <c r="AF36" s="60" t="s">
        <v>20</v>
      </c>
      <c r="AG36" s="59" t="str">
        <f>B18</f>
        <v>佐野北</v>
      </c>
      <c r="AH36" s="59"/>
      <c r="AI36" s="61" t="s">
        <v>30</v>
      </c>
      <c r="AJ36" s="61" t="str">
        <f>B23</f>
        <v>佐野南</v>
      </c>
      <c r="AK36" s="23"/>
      <c r="AL36" s="26"/>
    </row>
  </sheetData>
  <mergeCells count="48">
    <mergeCell ref="E35:G36"/>
    <mergeCell ref="H35:N36"/>
    <mergeCell ref="E29:G30"/>
    <mergeCell ref="H29:N30"/>
    <mergeCell ref="P30:T32"/>
    <mergeCell ref="E31:G32"/>
    <mergeCell ref="H31:N32"/>
    <mergeCell ref="E33:G34"/>
    <mergeCell ref="H33:N34"/>
    <mergeCell ref="AP23:AQ27"/>
    <mergeCell ref="B18:G22"/>
    <mergeCell ref="T18:Y22"/>
    <mergeCell ref="AJ18:AK22"/>
    <mergeCell ref="AL18:AM22"/>
    <mergeCell ref="AN18:AO22"/>
    <mergeCell ref="AP18:AQ22"/>
    <mergeCell ref="B23:G27"/>
    <mergeCell ref="Z23:AE27"/>
    <mergeCell ref="AJ23:AK27"/>
    <mergeCell ref="AL23:AM27"/>
    <mergeCell ref="AN23:AO27"/>
    <mergeCell ref="AP8:AQ12"/>
    <mergeCell ref="B13:G17"/>
    <mergeCell ref="N13:S17"/>
    <mergeCell ref="AJ13:AK17"/>
    <mergeCell ref="AL13:AM17"/>
    <mergeCell ref="AN13:AO17"/>
    <mergeCell ref="AP13:AQ17"/>
    <mergeCell ref="B8:G12"/>
    <mergeCell ref="H8:M12"/>
    <mergeCell ref="AJ8:AK12"/>
    <mergeCell ref="AL8:AM12"/>
    <mergeCell ref="AN8:AO12"/>
    <mergeCell ref="A1:AJ2"/>
    <mergeCell ref="B4:G7"/>
    <mergeCell ref="H4:M7"/>
    <mergeCell ref="N4:S7"/>
    <mergeCell ref="T4:Y7"/>
    <mergeCell ref="Z4:AE7"/>
    <mergeCell ref="AF4:AF7"/>
    <mergeCell ref="AG4:AG7"/>
    <mergeCell ref="AH4:AH7"/>
    <mergeCell ref="AI4:AI7"/>
    <mergeCell ref="AJ4:AK7"/>
    <mergeCell ref="AL4:AM7"/>
    <mergeCell ref="AN4:AO7"/>
    <mergeCell ref="AP4:AQ7"/>
    <mergeCell ref="AR4:AR7"/>
  </mergeCells>
  <phoneticPr fontId="2"/>
  <dataValidations count="1">
    <dataValidation type="whole" operator="greaterThanOrEqual" allowBlank="1" showInputMessage="1" showErrorMessage="1" sqref="P9:P11 AD19:AD21 AB19:AB21 AD14:AD16 AB14:AB16 AD9:AD11 AB9:AB11 X14:X16 V14:V16 X9:X11 V9:V11 R9:R11">
      <formula1>0</formula1>
    </dataValidation>
  </dataValidations>
  <pageMargins left="0.78740157480314965" right="0.78740157480314965" top="0.98425196850393704" bottom="0.98425196850393704" header="0.51181102362204722" footer="0.51181102362204722"/>
  <pageSetup paperSize="9" scale="10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春季男子ﾘｰｸﾞ</vt:lpstr>
      <vt:lpstr>春季男子ﾘｰｸﾞ!Print_Area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dcterms:created xsi:type="dcterms:W3CDTF">2016-04-30T04:43:51Z</dcterms:created>
  <dcterms:modified xsi:type="dcterms:W3CDTF">2018-04-08T04:45:58Z</dcterms:modified>
</cp:coreProperties>
</file>